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81B4ED13-FEE6-4813-BCF8-CBA809A6E63D}" xr6:coauthVersionLast="47" xr6:coauthVersionMax="47" xr10:uidLastSave="{00000000-0000-0000-0000-000000000000}"/>
  <bookViews>
    <workbookView xWindow="-120" yWindow="-120" windowWidth="29040" windowHeight="15720" xr2:uid="{6291971E-AD98-4A1A-9EA7-931C4955C9FB}"/>
  </bookViews>
  <sheets>
    <sheet name="SPBA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3" i="1" l="1"/>
  <c r="F88" i="1"/>
  <c r="F89" i="1" s="1"/>
  <c r="F49" i="1"/>
  <c r="F16" i="1"/>
  <c r="F73" i="1" l="1"/>
  <c r="F111" i="1" s="1"/>
  <c r="F174" i="1" s="1"/>
  <c r="G102" i="1" l="1"/>
  <c r="G98" i="1"/>
  <c r="G93" i="1"/>
  <c r="G101" i="1"/>
  <c r="G99" i="1"/>
  <c r="G97" i="1"/>
  <c r="G108" i="1"/>
  <c r="G100" i="1"/>
  <c r="G96" i="1"/>
  <c r="G95" i="1"/>
  <c r="G106" i="1"/>
  <c r="G92" i="1"/>
  <c r="G107" i="1"/>
  <c r="G94" i="1"/>
  <c r="G105" i="1"/>
  <c r="G104" i="1"/>
  <c r="G103" i="1"/>
  <c r="G49" i="1"/>
  <c r="G88" i="1"/>
  <c r="G89" i="1" s="1"/>
  <c r="G173" i="1"/>
  <c r="G16" i="1"/>
  <c r="G73" i="1" s="1"/>
  <c r="G111" i="1" s="1"/>
  <c r="G174" i="1" l="1"/>
</calcChain>
</file>

<file path=xl/sharedStrings.xml><?xml version="1.0" encoding="utf-8"?>
<sst xmlns="http://schemas.openxmlformats.org/spreadsheetml/2006/main" count="575" uniqueCount="299">
  <si>
    <t>SUNDARAM MUTUAL FUND</t>
  </si>
  <si>
    <t>Index</t>
  </si>
  <si>
    <t>Sundaram Balanced Advantage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</si>
  <si>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</si>
  <si>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</si>
  <si>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</si>
  <si>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</si>
  <si>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</si>
  <si>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</si>
  <si>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</si>
  <si>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</si>
  <si>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</si>
  <si>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</si>
  <si>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</si>
  <si>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</si>
  <si>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INE002A01018</t>
  </si>
  <si>
    <t>Reliance Industries Ltd</t>
  </si>
  <si>
    <t>Petroleum Products</t>
  </si>
  <si>
    <t>INE040A01034</t>
  </si>
  <si>
    <t>HDFC Bank Ltd</t>
  </si>
  <si>
    <t>Banks</t>
  </si>
  <si>
    <t>INE090A01021</t>
  </si>
  <si>
    <t>ICICI Bank Ltd</t>
  </si>
  <si>
    <t>INE009A01021</t>
  </si>
  <si>
    <t>Infosys Ltd</t>
  </si>
  <si>
    <t>It - Software</t>
  </si>
  <si>
    <t>INE397D01024</t>
  </si>
  <si>
    <t>Bharti Airtel Ltd</t>
  </si>
  <si>
    <t>Telecom - Services</t>
  </si>
  <si>
    <t>INE237A01028</t>
  </si>
  <si>
    <t>Kotak Mahindra Bank Ltd</t>
  </si>
  <si>
    <t>INE062A01020</t>
  </si>
  <si>
    <t>State Bank of India</t>
  </si>
  <si>
    <t>INE018A01030</t>
  </si>
  <si>
    <t>Larsen &amp; Toubro Ltd</t>
  </si>
  <si>
    <t>Construction</t>
  </si>
  <si>
    <t>INE095A01012</t>
  </si>
  <si>
    <t>IndusInd Bank Ltd</t>
  </si>
  <si>
    <t>INE041025011</t>
  </si>
  <si>
    <t>Embassy Office Parks (REIT)</t>
  </si>
  <si>
    <t>Realty</t>
  </si>
  <si>
    <t>INE101A01026</t>
  </si>
  <si>
    <t>Mahindra &amp; Mahindra Ltd</t>
  </si>
  <si>
    <t>Automobiles</t>
  </si>
  <si>
    <t>INE238A01034</t>
  </si>
  <si>
    <t>Axis Bank Ltd</t>
  </si>
  <si>
    <t>INE028A01039</t>
  </si>
  <si>
    <t>Bank of Baroda</t>
  </si>
  <si>
    <t>INE059A01026</t>
  </si>
  <si>
    <t>Cipla Ltd</t>
  </si>
  <si>
    <t>Pharmaceuticals &amp; Biotechnology</t>
  </si>
  <si>
    <t>INE303R01014</t>
  </si>
  <si>
    <t>Kalyan Jewellers India Ltd</t>
  </si>
  <si>
    <t>Consumer Durables</t>
  </si>
  <si>
    <t>INE476A01022</t>
  </si>
  <si>
    <t>Canara Bank</t>
  </si>
  <si>
    <t>INE860A01027</t>
  </si>
  <si>
    <t>HCL Technologies Ltd</t>
  </si>
  <si>
    <t>INE721A01047</t>
  </si>
  <si>
    <t>Shriram Finance Ltd</t>
  </si>
  <si>
    <t>Finance</t>
  </si>
  <si>
    <t>INE585B01010</t>
  </si>
  <si>
    <t>Maruti Suzuki India Ltd</t>
  </si>
  <si>
    <t>INE044A01036</t>
  </si>
  <si>
    <t>Sun Pharmaceutical Industries Ltd</t>
  </si>
  <si>
    <t>INE854D01024</t>
  </si>
  <si>
    <t>United Spirits Ltd</t>
  </si>
  <si>
    <t>Beverages</t>
  </si>
  <si>
    <t>INE467B01029</t>
  </si>
  <si>
    <t>Tata Consultancy Services Ltd</t>
  </si>
  <si>
    <t>INE917I01010</t>
  </si>
  <si>
    <t>Bajaj Auto Ltd</t>
  </si>
  <si>
    <t>INE296A01024</t>
  </si>
  <si>
    <t>Bajaj Finance Ltd</t>
  </si>
  <si>
    <t>INE918I01026</t>
  </si>
  <si>
    <t>Bajaj Finserv Ltd</t>
  </si>
  <si>
    <t>INE481G01011</t>
  </si>
  <si>
    <t>Ultratech Cement Ltd</t>
  </si>
  <si>
    <t>Cement &amp; Cement Products</t>
  </si>
  <si>
    <t>INE540L01014</t>
  </si>
  <si>
    <t>Alkem Laboratories Ltd</t>
  </si>
  <si>
    <t>INE797F01020</t>
  </si>
  <si>
    <t>Jubilant Foodworks Ltd</t>
  </si>
  <si>
    <t>Leisure Services</t>
  </si>
  <si>
    <t>INE029A01011</t>
  </si>
  <si>
    <t>Bharat Petroleum Corporation Ltd</t>
  </si>
  <si>
    <t>INE155A01022</t>
  </si>
  <si>
    <t>Tata Motors Ltd</t>
  </si>
  <si>
    <t>INE669C01036</t>
  </si>
  <si>
    <t>Tech Mahindra Ltd</t>
  </si>
  <si>
    <t>INE010B01027</t>
  </si>
  <si>
    <t>Zydus Lifesciences Ltd</t>
  </si>
  <si>
    <t>INE726G01019</t>
  </si>
  <si>
    <t>ICICI Prudential Life Insurance Company Ltd</t>
  </si>
  <si>
    <t>Insurance</t>
  </si>
  <si>
    <t>INE733E01010</t>
  </si>
  <si>
    <t>NTPC LTD</t>
  </si>
  <si>
    <t>Power</t>
  </si>
  <si>
    <t>INE192A01025</t>
  </si>
  <si>
    <t>TATA Consumer Products Ltd</t>
  </si>
  <si>
    <t>Agricultural Food &amp; Other Products</t>
  </si>
  <si>
    <t>INE245A01021</t>
  </si>
  <si>
    <t>TATA Power Company Ltd</t>
  </si>
  <si>
    <t>INE438A01022</t>
  </si>
  <si>
    <t>Apollo Tyres Ltd</t>
  </si>
  <si>
    <t>Auto Components</t>
  </si>
  <si>
    <t>INE371P01015</t>
  </si>
  <si>
    <t>Amber Enterprises India Ltd</t>
  </si>
  <si>
    <t>INE154A01025</t>
  </si>
  <si>
    <t>ITC Ltd</t>
  </si>
  <si>
    <t>Diversified Fmcg</t>
  </si>
  <si>
    <t>INE196A01026</t>
  </si>
  <si>
    <t>Marico Ltd</t>
  </si>
  <si>
    <t>INE047A01021</t>
  </si>
  <si>
    <t>Grasim Industries Ltd</t>
  </si>
  <si>
    <t>INE089A01031</t>
  </si>
  <si>
    <t>Dr. Reddys Laboratories Ltd</t>
  </si>
  <si>
    <t>INE0GGX23010</t>
  </si>
  <si>
    <t>Power Grid Infrastructure Investment Trust (InvIT)</t>
  </si>
  <si>
    <t>INE455K01017</t>
  </si>
  <si>
    <t>Polycab India Ltd</t>
  </si>
  <si>
    <t>Industrial Products</t>
  </si>
  <si>
    <t>INE596I01012</t>
  </si>
  <si>
    <t>Computer Age Management Services Ltd</t>
  </si>
  <si>
    <t>Capital Markets</t>
  </si>
  <si>
    <t>INE200M01039</t>
  </si>
  <si>
    <t>Varun Beverages Ltd</t>
  </si>
  <si>
    <t>INE536A01023</t>
  </si>
  <si>
    <t>Grindwell Norton Ltd</t>
  </si>
  <si>
    <t>INE226A01021</t>
  </si>
  <si>
    <t>Voltas Ltd</t>
  </si>
  <si>
    <t>INE169A01031</t>
  </si>
  <si>
    <t>Coromandel International Ltd</t>
  </si>
  <si>
    <t>Fertilizers &amp; Agrochemicals</t>
  </si>
  <si>
    <t>INE326A01037</t>
  </si>
  <si>
    <t>Lupin Ltd</t>
  </si>
  <si>
    <t>INE121J01017</t>
  </si>
  <si>
    <t>Indus Towers Ltd (Prev Bharti Infratel Ltd)</t>
  </si>
  <si>
    <t>INE263A01024</t>
  </si>
  <si>
    <t>Bharat Electronics Ltd</t>
  </si>
  <si>
    <t>Aerospace &amp; Defense</t>
  </si>
  <si>
    <t>INE061F01013</t>
  </si>
  <si>
    <t>Fortis Health Care Ltd</t>
  </si>
  <si>
    <t>Healthcare Services</t>
  </si>
  <si>
    <t>INE823G01014</t>
  </si>
  <si>
    <t>JK Cement Ltd</t>
  </si>
  <si>
    <t>INE183A01024</t>
  </si>
  <si>
    <t>Finolex Industries Ltd</t>
  </si>
  <si>
    <t>INE038A01020</t>
  </si>
  <si>
    <t>Hindalco Industries Ltd</t>
  </si>
  <si>
    <t>Non - Ferrous Metals</t>
  </si>
  <si>
    <t>INE129A01019</t>
  </si>
  <si>
    <t>GAIL (India) Ltd</t>
  </si>
  <si>
    <t>Gas</t>
  </si>
  <si>
    <t>INE356A01018</t>
  </si>
  <si>
    <t>MphasiS Ltd</t>
  </si>
  <si>
    <t>INE00LO01017</t>
  </si>
  <si>
    <t>Craftsman Automation Ltd</t>
  </si>
  <si>
    <t>INE148O01028</t>
  </si>
  <si>
    <t>Delhivery Ltd</t>
  </si>
  <si>
    <t>Transport Services</t>
  </si>
  <si>
    <t>INE885A01032</t>
  </si>
  <si>
    <t>Amara Raja Energy &amp; Mobility Ltd</t>
  </si>
  <si>
    <t>INE562A01011</t>
  </si>
  <si>
    <t>Indian Bank</t>
  </si>
  <si>
    <t>INE758T01015</t>
  </si>
  <si>
    <t>Zomato Ltd</t>
  </si>
  <si>
    <t>Retailing</t>
  </si>
  <si>
    <t>INE146L01010</t>
  </si>
  <si>
    <t>Kirloskar Oil Engines Ltd</t>
  </si>
  <si>
    <t>INE280A01028</t>
  </si>
  <si>
    <t>Titan Company Ltd</t>
  </si>
  <si>
    <t>INE002S01010</t>
  </si>
  <si>
    <t>Mahanagar Gas Ltd</t>
  </si>
  <si>
    <t>Sub Total</t>
  </si>
  <si>
    <t>(b) Overseas Security</t>
  </si>
  <si>
    <t xml:space="preserve">0 </t>
  </si>
  <si>
    <t>(c) Privately Placed / Unlisted</t>
  </si>
  <si>
    <t>(d) Preference / Right Shares</t>
  </si>
  <si>
    <t>(e) Warrants</t>
  </si>
  <si>
    <t>(f) Convertible Debenture</t>
  </si>
  <si>
    <t>INE121A08PJ0</t>
  </si>
  <si>
    <t>7.5% Cholamandalam Investment and Company Ltd - 30/09/2026</t>
  </si>
  <si>
    <t>Unrated</t>
  </si>
  <si>
    <t>f) Derivative</t>
  </si>
  <si>
    <t>Mahanagar Gas Ltd February 2025</t>
  </si>
  <si>
    <t>Stock Future</t>
  </si>
  <si>
    <t>Titan Company Limited February 2025</t>
  </si>
  <si>
    <t>GAIL (India) Limited February 2025</t>
  </si>
  <si>
    <t>Axis Bank Limited February 2025</t>
  </si>
  <si>
    <t>Tata Motors Limited February 2025</t>
  </si>
  <si>
    <t>Hindalco Industries Limited February 2025</t>
  </si>
  <si>
    <t>Infosys Limited February 2025</t>
  </si>
  <si>
    <t>Bajaj Finserv Limited February 2025</t>
  </si>
  <si>
    <t>Bajaj Finance Limited February 2025</t>
  </si>
  <si>
    <t>Canara Bank February 2025</t>
  </si>
  <si>
    <t>Cipla Limited February 2025</t>
  </si>
  <si>
    <t>Bank of Baroda February 2025</t>
  </si>
  <si>
    <t>Reliance Industries Limited February 2025</t>
  </si>
  <si>
    <t>Bharti Airtel Limited February 2025</t>
  </si>
  <si>
    <t>Kotak Mahindra Bank Limited February 2025</t>
  </si>
  <si>
    <t xml:space="preserve">	Mahindra &amp; Mahindra Limited February 2025</t>
  </si>
  <si>
    <t>IndusInd Bank Limited February 2025</t>
  </si>
  <si>
    <t>Total for Equity &amp; Equity Related</t>
  </si>
  <si>
    <t>B) Debt Instruments</t>
  </si>
  <si>
    <t>INE020B08FD6</t>
  </si>
  <si>
    <t>REC LTD - 7.58% - 31/05/2029**</t>
  </si>
  <si>
    <t>ICRA AAA</t>
  </si>
  <si>
    <t>INE115A07QH6</t>
  </si>
  <si>
    <t>LIC Housing Finance Ltd - 8.025% - 23/03/2033**</t>
  </si>
  <si>
    <t>CRISIL AAA</t>
  </si>
  <si>
    <t>INE261F08DV4</t>
  </si>
  <si>
    <t>National Bank for Agriculture &amp; Rural Development - 7.62% - 31/01/2028</t>
  </si>
  <si>
    <t>INE261F08DX0</t>
  </si>
  <si>
    <t>National Bank for Agriculture &amp; Rural Development - 7.58% - 31/07/2026</t>
  </si>
  <si>
    <t>INE053F08296</t>
  </si>
  <si>
    <t>Indian Railway Finance Corporation Ltd - 7.74% - 15/04/2038**</t>
  </si>
  <si>
    <t>INE040A08666</t>
  </si>
  <si>
    <t>HDFC Bank Ltd (Prev HDFC Ltd) - 7.8% - 03/05/2033**</t>
  </si>
  <si>
    <t>INE115A07QD5</t>
  </si>
  <si>
    <t>LIC Housing Finance Ltd - 7.82% - 28/11/2025**</t>
  </si>
  <si>
    <t>INE020B08EI8</t>
  </si>
  <si>
    <t>REC LTD - 7.51% - 31/07/2026**</t>
  </si>
  <si>
    <t>INE115A07PI6</t>
  </si>
  <si>
    <t>LIC Housing Finance Ltd - 6.17% - 03/09/2026**</t>
  </si>
  <si>
    <t>(b) Privately Placed / Unlisted</t>
  </si>
  <si>
    <t>(c) Govt Security</t>
  </si>
  <si>
    <t>IN0020240019</t>
  </si>
  <si>
    <t>7.10% Central Government Securities 08/04/2034*</t>
  </si>
  <si>
    <t>Sovereign</t>
  </si>
  <si>
    <t>IN0020240027</t>
  </si>
  <si>
    <t>7.23% Central Government Securities 15/04/2039*</t>
  </si>
  <si>
    <t>IN0020230135</t>
  </si>
  <si>
    <t>7.32% Government Securities-13/11/2030*</t>
  </si>
  <si>
    <t>IN0020220037</t>
  </si>
  <si>
    <t>7.38% Central Government Securities 20/06/2027</t>
  </si>
  <si>
    <t>IN0020240035</t>
  </si>
  <si>
    <t>7.34% Central Government Securities 22/04/2064</t>
  </si>
  <si>
    <t>IN0020230036</t>
  </si>
  <si>
    <t>7.17% Government Securities - 17/04/20230</t>
  </si>
  <si>
    <t>IN3120230484</t>
  </si>
  <si>
    <t>7.44% Tamil Nadu State Government Securities -20/03/2034</t>
  </si>
  <si>
    <t>IN0020210160</t>
  </si>
  <si>
    <t>7.30% Central Government Securities_Floating Rate Bond - 04/10/2028 ~</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</si>
  <si>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</si>
  <si>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</si>
  <si>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</si>
  <si>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</si>
  <si>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</si>
  <si>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</si>
  <si>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</si>
  <si>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</si>
  <si>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</si>
  <si>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</si>
  <si>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</si>
  <si>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</si>
  <si>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</si>
  <si>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</si>
  <si>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</si>
  <si>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</si>
  <si>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</si>
  <si>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</si>
  <si>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</si>
  <si>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</si>
  <si>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</si>
  <si>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</si>
  <si>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</si>
  <si>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</si>
  <si>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</si>
  <si>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</si>
  <si>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</si>
  <si>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</si>
  <si>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</si>
  <si>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</si>
  <si>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</si>
  <si>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Monthly IDCW</t>
  </si>
  <si>
    <t>Regular Plan - Growth</t>
  </si>
  <si>
    <t>Regular Plan - Monthly IDCW</t>
  </si>
  <si>
    <t>d) IDCW declared during the period (Rupees per unit)</t>
  </si>
  <si>
    <t>Individual &amp; HUF</t>
  </si>
  <si>
    <t>Others</t>
  </si>
  <si>
    <t>-</t>
  </si>
  <si>
    <t>e) Total outstanding exposure in derivative instruments at the end of the period</t>
  </si>
  <si>
    <t>Annexure-A</t>
  </si>
  <si>
    <t>f) Total investments in foreign securities /ADR'S/GDR'S at the end of the period</t>
  </si>
  <si>
    <t>g) Repo in corporate debt</t>
  </si>
  <si>
    <t>h) Portfolio Turnover Ratio</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</si>
  <si>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</si>
  <si>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</si>
  <si>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</si>
  <si>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</si>
  <si>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</si>
  <si>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</si>
  <si>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</si>
  <si>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31-Jan-2025</t>
  </si>
  <si>
    <t>*** in case of semi annual YTM,  it will be annualised </t>
  </si>
  <si>
    <t>Scheme Riskometer :</t>
  </si>
  <si>
    <t>Tier I Benchmark Riskometer :</t>
  </si>
  <si>
    <t xml:space="preserve">           NIFTY 50 Hybrid Composite Debt 50 : 50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</si>
</sst>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0000;\-#,##0.000000"/>
    <numFmt numFmtId="171" formatCode="[$-1014009]#,##0.00%"/>
    <numFmt numFmtId="172" formatCode="[$-1014009]#,##0.00;\(#,##0.00\)"/>
  </numFmts>
  <fonts count="12"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sz val="10"/>
      <name val="Calibri"/>
      <family val="2"/>
    </font>
    <font>
      <b/>
      <i/>
      <sz val="10"/>
      <color indexed="8"/>
      <name val="Calibri"/>
      <family val="2"/>
    </font>
    <font>
      <b/>
      <sz val="10"/>
      <name val="Arial"/>
      <family val="2"/>
    </font>
    <font>
      <b/>
      <sz val="9"/>
      <color indexed="8"/>
      <name val="Calibri"/>
      <family val="2"/>
    </font>
    <font>
      <b/>
      <sz val="10"/>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67">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7" fontId="7"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8" fillId="0" borderId="3" xfId="0" applyFont="1" applyBorder="1" applyAlignment="1">
      <alignment horizontal="left" vertical="center" wrapText="1" readingOrder="1"/>
    </xf>
    <xf numFmtId="0" fontId="8"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0" fontId="8" fillId="0" borderId="0" xfId="0" applyFont="1" applyAlignment="1">
      <alignment horizontal="left" vertical="center" wrapText="1" readingOrder="1"/>
    </xf>
    <xf numFmtId="0" fontId="5" fillId="0" borderId="0" xfId="0" applyFont="1" applyAlignment="1">
      <alignment horizontal="left" vertical="center" wrapText="1" readingOrder="1"/>
    </xf>
    <xf numFmtId="0" fontId="9" fillId="0" borderId="0" xfId="0" applyFont="1" applyAlignment="1">
      <alignment horizontal="center" vertical="center" wrapText="1"/>
    </xf>
    <xf numFmtId="0" fontId="8"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8"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8"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10" fillId="0" borderId="3" xfId="0" applyFont="1" applyBorder="1" applyAlignment="1">
      <alignment horizontal="left" vertical="center" wrapText="1" readingOrder="1"/>
    </xf>
    <xf numFmtId="0" fontId="10" fillId="0" borderId="3" xfId="0" applyFont="1" applyBorder="1" applyAlignment="1">
      <alignment horizontal="right" vertical="center" wrapText="1" readingOrder="1"/>
    </xf>
    <xf numFmtId="170" fontId="5" fillId="0" borderId="3"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5" fillId="0" borderId="8" xfId="0" applyFont="1" applyBorder="1" applyAlignment="1">
      <alignment horizontal="right" vertical="top" wrapText="1" readingOrder="1"/>
    </xf>
    <xf numFmtId="171" fontId="6" fillId="0" borderId="3" xfId="0" applyNumberFormat="1" applyFont="1" applyBorder="1" applyAlignment="1">
      <alignment horizontal="left" vertical="center" wrapText="1" readingOrder="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5" fillId="0" borderId="1" xfId="0" applyFont="1" applyBorder="1" applyAlignment="1">
      <alignment horizontal="left" vertical="center" wrapText="1" readingOrder="1"/>
    </xf>
    <xf numFmtId="0" fontId="7" fillId="0" borderId="1" xfId="0" applyFont="1" applyBorder="1" applyAlignment="1">
      <alignment horizontal="justify" vertical="center"/>
    </xf>
    <xf numFmtId="0" fontId="7" fillId="0" borderId="1" xfId="0" applyFont="1" applyBorder="1">
      <alignment wrapText="1"/>
    </xf>
    <xf numFmtId="0" fontId="5" fillId="0" borderId="9"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7" fillId="0" borderId="1" xfId="0" applyFont="1" applyBorder="1" applyAlignment="1">
      <alignment horizontal="justify" vertical="center" wrapText="1"/>
    </xf>
    <xf numFmtId="172" fontId="6" fillId="0" borderId="3" xfId="0" applyNumberFormat="1" applyFont="1" applyBorder="1" applyAlignment="1">
      <alignment horizontal="left" vertical="center" wrapText="1" readingOrder="1"/>
    </xf>
    <xf numFmtId="14" fontId="7" fillId="0" borderId="1" xfId="0" quotePrefix="1" applyNumberFormat="1" applyFont="1" applyBorder="1" applyAlignment="1">
      <alignment horizontal="justify" vertical="center" wrapText="1"/>
    </xf>
    <xf numFmtId="0" fontId="5" fillId="0" borderId="10" xfId="0" applyFont="1" applyBorder="1" applyAlignment="1">
      <alignment horizontal="left" vertical="center" wrapText="1" readingOrder="1"/>
    </xf>
    <xf numFmtId="0" fontId="9" fillId="0" borderId="0" xfId="0" applyFont="1" applyAlignment="1">
      <alignment horizontal="left" vertical="top" wrapText="1"/>
    </xf>
    <xf numFmtId="0" fontId="9" fillId="0" borderId="0" xfId="0" applyFont="1" applyAlignment="1"/>
    <xf numFmtId="0" fontId="0" fillId="0" borderId="0" xfId="0" applyAlignment="1"/>
  </cellXfs>
  <cellStyles count="3">
    <cellStyle name="Hyperlink 2" xfId="1" xr:uid="{508F5203-6B3A-4599-A52A-CC4FE8C3C69A}"/>
    <cellStyle name="Normal" xfId="0" builtinId="0"/>
    <cellStyle name="Normal 2 2 3 2 2" xfId="2" xr:uid="{FF174971-C8CD-40A6-8191-9D265C8E90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221</xdr:row>
      <xdr:rowOff>104775</xdr:rowOff>
    </xdr:from>
    <xdr:to>
      <xdr:col>2</xdr:col>
      <xdr:colOff>2014877</xdr:colOff>
      <xdr:row>221</xdr:row>
      <xdr:rowOff>2084775</xdr:rowOff>
    </xdr:to>
    <xdr:pic>
      <xdr:nvPicPr>
        <xdr:cNvPr id="2" name="Picture 1">
          <a:extLst>
            <a:ext uri="{FF2B5EF4-FFF2-40B4-BE49-F238E27FC236}">
              <a16:creationId xmlns:a16="http://schemas.microsoft.com/office/drawing/2014/main" id="{21C8371A-8659-4E38-A29A-93C5CA0554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41674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215</xdr:row>
      <xdr:rowOff>133350</xdr:rowOff>
    </xdr:from>
    <xdr:to>
      <xdr:col>2</xdr:col>
      <xdr:colOff>2023480</xdr:colOff>
      <xdr:row>216</xdr:row>
      <xdr:rowOff>1951425</xdr:rowOff>
    </xdr:to>
    <xdr:pic>
      <xdr:nvPicPr>
        <xdr:cNvPr id="3" name="Picture 2">
          <a:extLst>
            <a:ext uri="{FF2B5EF4-FFF2-40B4-BE49-F238E27FC236}">
              <a16:creationId xmlns:a16="http://schemas.microsoft.com/office/drawing/2014/main" id="{0D2CBB20-43BF-45F3-8604-C6BEE09869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1433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01F0-8F5E-4B09-B08A-FA70CDB84FB4}">
  <sheetPr codeName="Sheet17">
    <outlinePr summaryBelow="0" summaryRight="0"/>
  </sheetPr>
  <dimension ref="A1:Q247"/>
  <sheetViews>
    <sheetView showGridLines="0" tabSelected="1"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9.14062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697500</v>
      </c>
      <c r="F7" s="13">
        <v>8824.0725000000002</v>
      </c>
      <c r="G7" s="14">
        <v>5.8987949999999997E-2</v>
      </c>
      <c r="H7" s="7" t="s">
        <v>13</v>
      </c>
    </row>
    <row r="8" spans="1:9" x14ac:dyDescent="0.2">
      <c r="A8" s="10">
        <v>2</v>
      </c>
      <c r="B8" s="11" t="s">
        <v>18</v>
      </c>
      <c r="C8" s="11" t="s">
        <v>19</v>
      </c>
      <c r="D8" s="11" t="s">
        <v>20</v>
      </c>
      <c r="E8" s="12">
        <v>458640</v>
      </c>
      <c r="F8" s="13">
        <v>7791.1469999999999</v>
      </c>
      <c r="G8" s="14">
        <v>5.2082959999999998E-2</v>
      </c>
      <c r="H8" s="7" t="s">
        <v>13</v>
      </c>
    </row>
    <row r="9" spans="1:9" x14ac:dyDescent="0.2">
      <c r="A9" s="10">
        <v>3</v>
      </c>
      <c r="B9" s="11" t="s">
        <v>21</v>
      </c>
      <c r="C9" s="11" t="s">
        <v>22</v>
      </c>
      <c r="D9" s="11" t="s">
        <v>20</v>
      </c>
      <c r="E9" s="12">
        <v>568930</v>
      </c>
      <c r="F9" s="13">
        <v>7127.5550400000002</v>
      </c>
      <c r="G9" s="14">
        <v>4.7646920000000002E-2</v>
      </c>
      <c r="H9" s="7" t="s">
        <v>13</v>
      </c>
    </row>
    <row r="10" spans="1:9" x14ac:dyDescent="0.2">
      <c r="A10" s="10">
        <v>4</v>
      </c>
      <c r="B10" s="11" t="s">
        <v>23</v>
      </c>
      <c r="C10" s="11" t="s">
        <v>24</v>
      </c>
      <c r="D10" s="11" t="s">
        <v>25</v>
      </c>
      <c r="E10" s="12">
        <v>344400</v>
      </c>
      <c r="F10" s="13">
        <v>6474.0312000000004</v>
      </c>
      <c r="G10" s="14">
        <v>4.3278179999999999E-2</v>
      </c>
      <c r="H10" s="7" t="s">
        <v>13</v>
      </c>
    </row>
    <row r="11" spans="1:9" x14ac:dyDescent="0.2">
      <c r="A11" s="10">
        <v>5</v>
      </c>
      <c r="B11" s="11" t="s">
        <v>26</v>
      </c>
      <c r="C11" s="11" t="s">
        <v>27</v>
      </c>
      <c r="D11" s="11" t="s">
        <v>28</v>
      </c>
      <c r="E11" s="12">
        <v>351350</v>
      </c>
      <c r="F11" s="13">
        <v>5714.0050499999998</v>
      </c>
      <c r="G11" s="14">
        <v>3.8197490000000001E-2</v>
      </c>
      <c r="H11" s="7" t="s">
        <v>13</v>
      </c>
    </row>
    <row r="12" spans="1:9" x14ac:dyDescent="0.2">
      <c r="A12" s="10">
        <v>6</v>
      </c>
      <c r="B12" s="11" t="s">
        <v>29</v>
      </c>
      <c r="C12" s="11" t="s">
        <v>30</v>
      </c>
      <c r="D12" s="11" t="s">
        <v>20</v>
      </c>
      <c r="E12" s="12">
        <v>223520</v>
      </c>
      <c r="F12" s="13">
        <v>4249.7857599999998</v>
      </c>
      <c r="G12" s="14">
        <v>2.840935E-2</v>
      </c>
      <c r="H12" s="7" t="s">
        <v>13</v>
      </c>
    </row>
    <row r="13" spans="1:9" x14ac:dyDescent="0.2">
      <c r="A13" s="10">
        <v>7</v>
      </c>
      <c r="B13" s="11" t="s">
        <v>31</v>
      </c>
      <c r="C13" s="11" t="s">
        <v>32</v>
      </c>
      <c r="D13" s="11" t="s">
        <v>20</v>
      </c>
      <c r="E13" s="12">
        <v>402460</v>
      </c>
      <c r="F13" s="13">
        <v>3110.6133399999999</v>
      </c>
      <c r="G13" s="14">
        <v>2.0794110000000001E-2</v>
      </c>
      <c r="H13" s="7" t="s">
        <v>13</v>
      </c>
    </row>
    <row r="14" spans="1:9" x14ac:dyDescent="0.2">
      <c r="A14" s="10">
        <v>8</v>
      </c>
      <c r="B14" s="11" t="s">
        <v>33</v>
      </c>
      <c r="C14" s="11" t="s">
        <v>34</v>
      </c>
      <c r="D14" s="11" t="s">
        <v>35</v>
      </c>
      <c r="E14" s="12">
        <v>84000</v>
      </c>
      <c r="F14" s="13">
        <v>2996.616</v>
      </c>
      <c r="G14" s="14">
        <v>2.0032049999999999E-2</v>
      </c>
      <c r="H14" s="7" t="s">
        <v>13</v>
      </c>
    </row>
    <row r="15" spans="1:9" x14ac:dyDescent="0.2">
      <c r="A15" s="10">
        <v>9</v>
      </c>
      <c r="B15" s="11" t="s">
        <v>36</v>
      </c>
      <c r="C15" s="11" t="s">
        <v>37</v>
      </c>
      <c r="D15" s="11" t="s">
        <v>20</v>
      </c>
      <c r="E15" s="12">
        <v>289000</v>
      </c>
      <c r="F15" s="13">
        <v>2864.5680000000002</v>
      </c>
      <c r="G15" s="14">
        <v>1.9149320000000001E-2</v>
      </c>
      <c r="H15" s="7" t="s">
        <v>13</v>
      </c>
    </row>
    <row r="16" spans="1:9" x14ac:dyDescent="0.2">
      <c r="A16" s="10">
        <v>10</v>
      </c>
      <c r="B16" s="11" t="s">
        <v>38</v>
      </c>
      <c r="C16" s="11" t="s">
        <v>39</v>
      </c>
      <c r="D16" s="11" t="s">
        <v>40</v>
      </c>
      <c r="E16" s="12">
        <v>700000</v>
      </c>
      <c r="F16" s="13">
        <f>259098000/10^5</f>
        <v>2590.98</v>
      </c>
      <c r="G16" s="15">
        <f>F16/F174</f>
        <v>1.7320414901334236E-2</v>
      </c>
      <c r="H16" s="7" t="s">
        <v>13</v>
      </c>
    </row>
    <row r="17" spans="1:8" x14ac:dyDescent="0.2">
      <c r="A17" s="10">
        <v>11</v>
      </c>
      <c r="B17" s="11" t="s">
        <v>41</v>
      </c>
      <c r="C17" s="11" t="s">
        <v>42</v>
      </c>
      <c r="D17" s="11" t="s">
        <v>43</v>
      </c>
      <c r="E17" s="12">
        <v>73850</v>
      </c>
      <c r="F17" s="13">
        <v>2208.0042250000001</v>
      </c>
      <c r="G17" s="14">
        <v>1.4760260000000001E-2</v>
      </c>
      <c r="H17" s="7" t="s">
        <v>13</v>
      </c>
    </row>
    <row r="18" spans="1:8" x14ac:dyDescent="0.2">
      <c r="A18" s="10">
        <v>12</v>
      </c>
      <c r="B18" s="11" t="s">
        <v>44</v>
      </c>
      <c r="C18" s="11" t="s">
        <v>45</v>
      </c>
      <c r="D18" s="11" t="s">
        <v>20</v>
      </c>
      <c r="E18" s="12">
        <v>219385</v>
      </c>
      <c r="F18" s="13">
        <v>2163.355485</v>
      </c>
      <c r="G18" s="14">
        <v>1.446179E-2</v>
      </c>
      <c r="H18" s="7" t="s">
        <v>13</v>
      </c>
    </row>
    <row r="19" spans="1:8" x14ac:dyDescent="0.2">
      <c r="A19" s="10">
        <v>13</v>
      </c>
      <c r="B19" s="11" t="s">
        <v>46</v>
      </c>
      <c r="C19" s="11" t="s">
        <v>47</v>
      </c>
      <c r="D19" s="11" t="s">
        <v>20</v>
      </c>
      <c r="E19" s="12">
        <v>930150</v>
      </c>
      <c r="F19" s="13">
        <v>1984.8470850000001</v>
      </c>
      <c r="G19" s="14">
        <v>1.3268479999999999E-2</v>
      </c>
      <c r="H19" s="7" t="s">
        <v>13</v>
      </c>
    </row>
    <row r="20" spans="1:8" ht="25.5" x14ac:dyDescent="0.2">
      <c r="A20" s="10">
        <v>14</v>
      </c>
      <c r="B20" s="11" t="s">
        <v>48</v>
      </c>
      <c r="C20" s="11" t="s">
        <v>49</v>
      </c>
      <c r="D20" s="11" t="s">
        <v>50</v>
      </c>
      <c r="E20" s="12">
        <v>128700</v>
      </c>
      <c r="F20" s="13">
        <v>1903.9878000000001</v>
      </c>
      <c r="G20" s="14">
        <v>1.272795E-2</v>
      </c>
      <c r="H20" s="7" t="s">
        <v>13</v>
      </c>
    </row>
    <row r="21" spans="1:8" x14ac:dyDescent="0.2">
      <c r="A21" s="10">
        <v>15</v>
      </c>
      <c r="B21" s="11" t="s">
        <v>51</v>
      </c>
      <c r="C21" s="11" t="s">
        <v>52</v>
      </c>
      <c r="D21" s="11" t="s">
        <v>53</v>
      </c>
      <c r="E21" s="12">
        <v>375000</v>
      </c>
      <c r="F21" s="13">
        <v>1886.625</v>
      </c>
      <c r="G21" s="14">
        <v>1.2611880000000001E-2</v>
      </c>
      <c r="H21" s="7" t="s">
        <v>13</v>
      </c>
    </row>
    <row r="22" spans="1:8" x14ac:dyDescent="0.2">
      <c r="A22" s="10">
        <v>16</v>
      </c>
      <c r="B22" s="11" t="s">
        <v>54</v>
      </c>
      <c r="C22" s="11" t="s">
        <v>55</v>
      </c>
      <c r="D22" s="11" t="s">
        <v>20</v>
      </c>
      <c r="E22" s="12">
        <v>1917000</v>
      </c>
      <c r="F22" s="13">
        <v>1787.9858999999999</v>
      </c>
      <c r="G22" s="14">
        <v>1.195249E-2</v>
      </c>
      <c r="H22" s="7" t="s">
        <v>13</v>
      </c>
    </row>
    <row r="23" spans="1:8" x14ac:dyDescent="0.2">
      <c r="A23" s="10">
        <v>17</v>
      </c>
      <c r="B23" s="11" t="s">
        <v>56</v>
      </c>
      <c r="C23" s="11" t="s">
        <v>57</v>
      </c>
      <c r="D23" s="11" t="s">
        <v>25</v>
      </c>
      <c r="E23" s="12">
        <v>103100</v>
      </c>
      <c r="F23" s="13">
        <v>1778.93895</v>
      </c>
      <c r="G23" s="14">
        <v>1.189201E-2</v>
      </c>
      <c r="H23" s="7" t="s">
        <v>13</v>
      </c>
    </row>
    <row r="24" spans="1:8" x14ac:dyDescent="0.2">
      <c r="A24" s="10">
        <v>18</v>
      </c>
      <c r="B24" s="11" t="s">
        <v>58</v>
      </c>
      <c r="C24" s="11" t="s">
        <v>59</v>
      </c>
      <c r="D24" s="11" t="s">
        <v>60</v>
      </c>
      <c r="E24" s="12">
        <v>300000</v>
      </c>
      <c r="F24" s="13">
        <v>1631.25</v>
      </c>
      <c r="G24" s="14">
        <v>1.090473E-2</v>
      </c>
      <c r="H24" s="7" t="s">
        <v>13</v>
      </c>
    </row>
    <row r="25" spans="1:8" x14ac:dyDescent="0.2">
      <c r="A25" s="10">
        <v>19</v>
      </c>
      <c r="B25" s="11" t="s">
        <v>61</v>
      </c>
      <c r="C25" s="11" t="s">
        <v>62</v>
      </c>
      <c r="D25" s="11" t="s">
        <v>43</v>
      </c>
      <c r="E25" s="12">
        <v>13100</v>
      </c>
      <c r="F25" s="13">
        <v>1612.69515</v>
      </c>
      <c r="G25" s="14">
        <v>1.0780690000000001E-2</v>
      </c>
      <c r="H25" s="7" t="s">
        <v>13</v>
      </c>
    </row>
    <row r="26" spans="1:8" ht="25.5" x14ac:dyDescent="0.2">
      <c r="A26" s="10">
        <v>20</v>
      </c>
      <c r="B26" s="11" t="s">
        <v>63</v>
      </c>
      <c r="C26" s="11" t="s">
        <v>64</v>
      </c>
      <c r="D26" s="11" t="s">
        <v>50</v>
      </c>
      <c r="E26" s="12">
        <v>87700</v>
      </c>
      <c r="F26" s="13">
        <v>1529.44415</v>
      </c>
      <c r="G26" s="14">
        <v>1.0224169999999999E-2</v>
      </c>
      <c r="H26" s="7" t="s">
        <v>13</v>
      </c>
    </row>
    <row r="27" spans="1:8" x14ac:dyDescent="0.2">
      <c r="A27" s="10">
        <v>21</v>
      </c>
      <c r="B27" s="11" t="s">
        <v>65</v>
      </c>
      <c r="C27" s="11" t="s">
        <v>66</v>
      </c>
      <c r="D27" s="11" t="s">
        <v>67</v>
      </c>
      <c r="E27" s="12">
        <v>105600</v>
      </c>
      <c r="F27" s="13">
        <v>1503.7439999999999</v>
      </c>
      <c r="G27" s="14">
        <v>1.005236E-2</v>
      </c>
      <c r="H27" s="7" t="s">
        <v>13</v>
      </c>
    </row>
    <row r="28" spans="1:8" x14ac:dyDescent="0.2">
      <c r="A28" s="10">
        <v>22</v>
      </c>
      <c r="B28" s="11" t="s">
        <v>68</v>
      </c>
      <c r="C28" s="11" t="s">
        <v>69</v>
      </c>
      <c r="D28" s="11" t="s">
        <v>25</v>
      </c>
      <c r="E28" s="12">
        <v>35000</v>
      </c>
      <c r="F28" s="13">
        <v>1439.34</v>
      </c>
      <c r="G28" s="14">
        <v>9.6218299999999996E-3</v>
      </c>
      <c r="H28" s="7" t="s">
        <v>13</v>
      </c>
    </row>
    <row r="29" spans="1:8" x14ac:dyDescent="0.2">
      <c r="A29" s="10">
        <v>23</v>
      </c>
      <c r="B29" s="11" t="s">
        <v>70</v>
      </c>
      <c r="C29" s="11" t="s">
        <v>71</v>
      </c>
      <c r="D29" s="11" t="s">
        <v>43</v>
      </c>
      <c r="E29" s="12">
        <v>16137</v>
      </c>
      <c r="F29" s="13">
        <v>1427.7694859999999</v>
      </c>
      <c r="G29" s="14">
        <v>9.5444799999999993E-3</v>
      </c>
      <c r="H29" s="7" t="s">
        <v>13</v>
      </c>
    </row>
    <row r="30" spans="1:8" x14ac:dyDescent="0.2">
      <c r="A30" s="10">
        <v>24</v>
      </c>
      <c r="B30" s="11" t="s">
        <v>72</v>
      </c>
      <c r="C30" s="11" t="s">
        <v>73</v>
      </c>
      <c r="D30" s="11" t="s">
        <v>60</v>
      </c>
      <c r="E30" s="12">
        <v>17250</v>
      </c>
      <c r="F30" s="13">
        <v>1360.17975</v>
      </c>
      <c r="G30" s="14">
        <v>9.0926500000000007E-3</v>
      </c>
      <c r="H30" s="7" t="s">
        <v>13</v>
      </c>
    </row>
    <row r="31" spans="1:8" x14ac:dyDescent="0.2">
      <c r="A31" s="10">
        <v>25</v>
      </c>
      <c r="B31" s="11" t="s">
        <v>74</v>
      </c>
      <c r="C31" s="11" t="s">
        <v>75</v>
      </c>
      <c r="D31" s="11" t="s">
        <v>60</v>
      </c>
      <c r="E31" s="12">
        <v>76000</v>
      </c>
      <c r="F31" s="13">
        <v>1319.4359999999999</v>
      </c>
      <c r="G31" s="14">
        <v>8.8202799999999998E-3</v>
      </c>
      <c r="H31" s="7" t="s">
        <v>13</v>
      </c>
    </row>
    <row r="32" spans="1:8" ht="25.5" x14ac:dyDescent="0.2">
      <c r="A32" s="10">
        <v>26</v>
      </c>
      <c r="B32" s="11" t="s">
        <v>76</v>
      </c>
      <c r="C32" s="11" t="s">
        <v>77</v>
      </c>
      <c r="D32" s="11" t="s">
        <v>78</v>
      </c>
      <c r="E32" s="12">
        <v>11380</v>
      </c>
      <c r="F32" s="13">
        <v>1307.27181</v>
      </c>
      <c r="G32" s="14">
        <v>8.7389700000000004E-3</v>
      </c>
      <c r="H32" s="7" t="s">
        <v>13</v>
      </c>
    </row>
    <row r="33" spans="1:8" ht="25.5" x14ac:dyDescent="0.2">
      <c r="A33" s="10">
        <v>27</v>
      </c>
      <c r="B33" s="11" t="s">
        <v>79</v>
      </c>
      <c r="C33" s="11" t="s">
        <v>80</v>
      </c>
      <c r="D33" s="11" t="s">
        <v>50</v>
      </c>
      <c r="E33" s="12">
        <v>25000</v>
      </c>
      <c r="F33" s="13">
        <v>1265.7625</v>
      </c>
      <c r="G33" s="14">
        <v>8.4614800000000004E-3</v>
      </c>
      <c r="H33" s="7" t="s">
        <v>13</v>
      </c>
    </row>
    <row r="34" spans="1:8" x14ac:dyDescent="0.2">
      <c r="A34" s="10">
        <v>28</v>
      </c>
      <c r="B34" s="11" t="s">
        <v>81</v>
      </c>
      <c r="C34" s="11" t="s">
        <v>82</v>
      </c>
      <c r="D34" s="11" t="s">
        <v>83</v>
      </c>
      <c r="E34" s="12">
        <v>176750</v>
      </c>
      <c r="F34" s="13">
        <v>1244.1432500000001</v>
      </c>
      <c r="G34" s="14">
        <v>8.31696E-3</v>
      </c>
      <c r="H34" s="7" t="s">
        <v>13</v>
      </c>
    </row>
    <row r="35" spans="1:8" x14ac:dyDescent="0.2">
      <c r="A35" s="10">
        <v>29</v>
      </c>
      <c r="B35" s="11" t="s">
        <v>84</v>
      </c>
      <c r="C35" s="11" t="s">
        <v>85</v>
      </c>
      <c r="D35" s="11" t="s">
        <v>17</v>
      </c>
      <c r="E35" s="12">
        <v>475000</v>
      </c>
      <c r="F35" s="13">
        <v>1240.2249999999999</v>
      </c>
      <c r="G35" s="14">
        <v>8.2907699999999994E-3</v>
      </c>
      <c r="H35" s="7" t="s">
        <v>13</v>
      </c>
    </row>
    <row r="36" spans="1:8" x14ac:dyDescent="0.2">
      <c r="A36" s="10">
        <v>30</v>
      </c>
      <c r="B36" s="11" t="s">
        <v>86</v>
      </c>
      <c r="C36" s="11" t="s">
        <v>87</v>
      </c>
      <c r="D36" s="11" t="s">
        <v>43</v>
      </c>
      <c r="E36" s="12">
        <v>166790</v>
      </c>
      <c r="F36" s="13">
        <v>1194.38319</v>
      </c>
      <c r="G36" s="14">
        <v>7.9843199999999996E-3</v>
      </c>
      <c r="H36" s="7" t="s">
        <v>13</v>
      </c>
    </row>
    <row r="37" spans="1:8" x14ac:dyDescent="0.2">
      <c r="A37" s="10">
        <v>31</v>
      </c>
      <c r="B37" s="11" t="s">
        <v>88</v>
      </c>
      <c r="C37" s="11" t="s">
        <v>89</v>
      </c>
      <c r="D37" s="11" t="s">
        <v>25</v>
      </c>
      <c r="E37" s="12">
        <v>64600</v>
      </c>
      <c r="F37" s="13">
        <v>1081.6947</v>
      </c>
      <c r="G37" s="14">
        <v>7.2310100000000004E-3</v>
      </c>
      <c r="H37" s="7" t="s">
        <v>13</v>
      </c>
    </row>
    <row r="38" spans="1:8" ht="25.5" x14ac:dyDescent="0.2">
      <c r="A38" s="10">
        <v>32</v>
      </c>
      <c r="B38" s="11" t="s">
        <v>90</v>
      </c>
      <c r="C38" s="11" t="s">
        <v>91</v>
      </c>
      <c r="D38" s="11" t="s">
        <v>50</v>
      </c>
      <c r="E38" s="12">
        <v>111300</v>
      </c>
      <c r="F38" s="13">
        <v>1079.88825</v>
      </c>
      <c r="G38" s="14">
        <v>7.2189300000000001E-3</v>
      </c>
      <c r="H38" s="7" t="s">
        <v>13</v>
      </c>
    </row>
    <row r="39" spans="1:8" x14ac:dyDescent="0.2">
      <c r="A39" s="10">
        <v>33</v>
      </c>
      <c r="B39" s="11" t="s">
        <v>92</v>
      </c>
      <c r="C39" s="11" t="s">
        <v>93</v>
      </c>
      <c r="D39" s="11" t="s">
        <v>94</v>
      </c>
      <c r="E39" s="12">
        <v>164550</v>
      </c>
      <c r="F39" s="13">
        <v>1013.628</v>
      </c>
      <c r="G39" s="14">
        <v>6.77599E-3</v>
      </c>
      <c r="H39" s="7" t="s">
        <v>13</v>
      </c>
    </row>
    <row r="40" spans="1:8" x14ac:dyDescent="0.2">
      <c r="A40" s="10">
        <v>34</v>
      </c>
      <c r="B40" s="11" t="s">
        <v>95</v>
      </c>
      <c r="C40" s="11" t="s">
        <v>96</v>
      </c>
      <c r="D40" s="11" t="s">
        <v>97</v>
      </c>
      <c r="E40" s="12">
        <v>305000</v>
      </c>
      <c r="F40" s="13">
        <v>988.2</v>
      </c>
      <c r="G40" s="14">
        <v>6.6060099999999998E-3</v>
      </c>
      <c r="H40" s="7" t="s">
        <v>13</v>
      </c>
    </row>
    <row r="41" spans="1:8" ht="25.5" x14ac:dyDescent="0.2">
      <c r="A41" s="10">
        <v>35</v>
      </c>
      <c r="B41" s="11" t="s">
        <v>98</v>
      </c>
      <c r="C41" s="11" t="s">
        <v>99</v>
      </c>
      <c r="D41" s="11" t="s">
        <v>100</v>
      </c>
      <c r="E41" s="12">
        <v>93437</v>
      </c>
      <c r="F41" s="13">
        <v>957.4022205</v>
      </c>
      <c r="G41" s="14">
        <v>6.4001300000000004E-3</v>
      </c>
      <c r="H41" s="7" t="s">
        <v>13</v>
      </c>
    </row>
    <row r="42" spans="1:8" x14ac:dyDescent="0.2">
      <c r="A42" s="10">
        <v>36</v>
      </c>
      <c r="B42" s="11" t="s">
        <v>101</v>
      </c>
      <c r="C42" s="11" t="s">
        <v>102</v>
      </c>
      <c r="D42" s="11" t="s">
        <v>97</v>
      </c>
      <c r="E42" s="12">
        <v>260000</v>
      </c>
      <c r="F42" s="13">
        <v>947.7</v>
      </c>
      <c r="G42" s="14">
        <v>6.3352699999999996E-3</v>
      </c>
      <c r="H42" s="7" t="s">
        <v>13</v>
      </c>
    </row>
    <row r="43" spans="1:8" x14ac:dyDescent="0.2">
      <c r="A43" s="10">
        <v>37</v>
      </c>
      <c r="B43" s="11" t="s">
        <v>103</v>
      </c>
      <c r="C43" s="11" t="s">
        <v>104</v>
      </c>
      <c r="D43" s="11" t="s">
        <v>105</v>
      </c>
      <c r="E43" s="12">
        <v>216200</v>
      </c>
      <c r="F43" s="13">
        <v>945.44259999999997</v>
      </c>
      <c r="G43" s="14">
        <v>6.3201799999999999E-3</v>
      </c>
      <c r="H43" s="7" t="s">
        <v>13</v>
      </c>
    </row>
    <row r="44" spans="1:8" x14ac:dyDescent="0.2">
      <c r="A44" s="10">
        <v>38</v>
      </c>
      <c r="B44" s="11" t="s">
        <v>106</v>
      </c>
      <c r="C44" s="11" t="s">
        <v>107</v>
      </c>
      <c r="D44" s="11" t="s">
        <v>53</v>
      </c>
      <c r="E44" s="12">
        <v>14000</v>
      </c>
      <c r="F44" s="13">
        <v>910.25199999999995</v>
      </c>
      <c r="G44" s="14">
        <v>6.0849299999999997E-3</v>
      </c>
      <c r="H44" s="7" t="s">
        <v>13</v>
      </c>
    </row>
    <row r="45" spans="1:8" x14ac:dyDescent="0.2">
      <c r="A45" s="10">
        <v>39</v>
      </c>
      <c r="B45" s="11" t="s">
        <v>108</v>
      </c>
      <c r="C45" s="11" t="s">
        <v>109</v>
      </c>
      <c r="D45" s="11" t="s">
        <v>110</v>
      </c>
      <c r="E45" s="12">
        <v>199200</v>
      </c>
      <c r="F45" s="13">
        <v>891.42</v>
      </c>
      <c r="G45" s="14">
        <v>5.9590399999999996E-3</v>
      </c>
      <c r="H45" s="7" t="s">
        <v>13</v>
      </c>
    </row>
    <row r="46" spans="1:8" ht="25.5" x14ac:dyDescent="0.2">
      <c r="A46" s="10">
        <v>40</v>
      </c>
      <c r="B46" s="11" t="s">
        <v>111</v>
      </c>
      <c r="C46" s="11" t="s">
        <v>112</v>
      </c>
      <c r="D46" s="11" t="s">
        <v>100</v>
      </c>
      <c r="E46" s="12">
        <v>129000</v>
      </c>
      <c r="F46" s="13">
        <v>865.13850000000002</v>
      </c>
      <c r="G46" s="14">
        <v>5.7833600000000004E-3</v>
      </c>
      <c r="H46" s="7" t="s">
        <v>13</v>
      </c>
    </row>
    <row r="47" spans="1:8" ht="25.5" x14ac:dyDescent="0.2">
      <c r="A47" s="10">
        <v>41</v>
      </c>
      <c r="B47" s="11" t="s">
        <v>113</v>
      </c>
      <c r="C47" s="11" t="s">
        <v>114</v>
      </c>
      <c r="D47" s="11" t="s">
        <v>78</v>
      </c>
      <c r="E47" s="12">
        <v>33500</v>
      </c>
      <c r="F47" s="13">
        <v>840.46474999999998</v>
      </c>
      <c r="G47" s="14">
        <v>5.6184099999999999E-3</v>
      </c>
      <c r="H47" s="7" t="s">
        <v>13</v>
      </c>
    </row>
    <row r="48" spans="1:8" ht="25.5" x14ac:dyDescent="0.2">
      <c r="A48" s="10">
        <v>42</v>
      </c>
      <c r="B48" s="11" t="s">
        <v>115</v>
      </c>
      <c r="C48" s="11" t="s">
        <v>116</v>
      </c>
      <c r="D48" s="11" t="s">
        <v>50</v>
      </c>
      <c r="E48" s="12">
        <v>68900</v>
      </c>
      <c r="F48" s="13">
        <v>838.75414999999998</v>
      </c>
      <c r="G48" s="14">
        <v>5.6069800000000001E-3</v>
      </c>
      <c r="H48" s="7" t="s">
        <v>13</v>
      </c>
    </row>
    <row r="49" spans="1:8" ht="25.5" x14ac:dyDescent="0.2">
      <c r="A49" s="10">
        <v>43</v>
      </c>
      <c r="B49" s="11" t="s">
        <v>117</v>
      </c>
      <c r="C49" s="11" t="s">
        <v>118</v>
      </c>
      <c r="D49" s="11" t="s">
        <v>97</v>
      </c>
      <c r="E49" s="12">
        <v>998132</v>
      </c>
      <c r="F49" s="13">
        <f>81507459.12/10^5</f>
        <v>815.0745912000001</v>
      </c>
      <c r="G49" s="14">
        <f>F49/F174</f>
        <v>5.4486835464262135E-3</v>
      </c>
      <c r="H49" s="7" t="s">
        <v>13</v>
      </c>
    </row>
    <row r="50" spans="1:8" x14ac:dyDescent="0.2">
      <c r="A50" s="10">
        <v>44</v>
      </c>
      <c r="B50" s="11" t="s">
        <v>119</v>
      </c>
      <c r="C50" s="11" t="s">
        <v>120</v>
      </c>
      <c r="D50" s="11" t="s">
        <v>121</v>
      </c>
      <c r="E50" s="12">
        <v>13200</v>
      </c>
      <c r="F50" s="13">
        <v>797.00940000000003</v>
      </c>
      <c r="G50" s="14">
        <v>5.3279199999999999E-3</v>
      </c>
      <c r="H50" s="7" t="s">
        <v>13</v>
      </c>
    </row>
    <row r="51" spans="1:8" x14ac:dyDescent="0.2">
      <c r="A51" s="10">
        <v>45</v>
      </c>
      <c r="B51" s="11" t="s">
        <v>122</v>
      </c>
      <c r="C51" s="11" t="s">
        <v>123</v>
      </c>
      <c r="D51" s="11" t="s">
        <v>124</v>
      </c>
      <c r="E51" s="12">
        <v>22000</v>
      </c>
      <c r="F51" s="13">
        <v>792.77</v>
      </c>
      <c r="G51" s="14">
        <v>5.2995799999999999E-3</v>
      </c>
      <c r="H51" s="7" t="s">
        <v>13</v>
      </c>
    </row>
    <row r="52" spans="1:8" x14ac:dyDescent="0.2">
      <c r="A52" s="10">
        <v>46</v>
      </c>
      <c r="B52" s="11" t="s">
        <v>125</v>
      </c>
      <c r="C52" s="11" t="s">
        <v>126</v>
      </c>
      <c r="D52" s="11" t="s">
        <v>67</v>
      </c>
      <c r="E52" s="12">
        <v>145000</v>
      </c>
      <c r="F52" s="13">
        <v>778.28750000000002</v>
      </c>
      <c r="G52" s="14">
        <v>5.2027699999999998E-3</v>
      </c>
      <c r="H52" s="7" t="s">
        <v>13</v>
      </c>
    </row>
    <row r="53" spans="1:8" x14ac:dyDescent="0.2">
      <c r="A53" s="10">
        <v>47</v>
      </c>
      <c r="B53" s="11" t="s">
        <v>127</v>
      </c>
      <c r="C53" s="11" t="s">
        <v>128</v>
      </c>
      <c r="D53" s="11" t="s">
        <v>121</v>
      </c>
      <c r="E53" s="12">
        <v>38470</v>
      </c>
      <c r="F53" s="13">
        <v>741.49001499999997</v>
      </c>
      <c r="G53" s="14">
        <v>4.95678E-3</v>
      </c>
      <c r="H53" s="7" t="s">
        <v>13</v>
      </c>
    </row>
    <row r="54" spans="1:8" x14ac:dyDescent="0.2">
      <c r="A54" s="10">
        <v>48</v>
      </c>
      <c r="B54" s="11" t="s">
        <v>129</v>
      </c>
      <c r="C54" s="11" t="s">
        <v>130</v>
      </c>
      <c r="D54" s="11" t="s">
        <v>53</v>
      </c>
      <c r="E54" s="12">
        <v>58250</v>
      </c>
      <c r="F54" s="13">
        <v>734.44512499999996</v>
      </c>
      <c r="G54" s="14">
        <v>4.9096799999999996E-3</v>
      </c>
      <c r="H54" s="7" t="s">
        <v>13</v>
      </c>
    </row>
    <row r="55" spans="1:8" ht="25.5" x14ac:dyDescent="0.2">
      <c r="A55" s="10">
        <v>49</v>
      </c>
      <c r="B55" s="11" t="s">
        <v>131</v>
      </c>
      <c r="C55" s="11" t="s">
        <v>132</v>
      </c>
      <c r="D55" s="11" t="s">
        <v>133</v>
      </c>
      <c r="E55" s="12">
        <v>40250</v>
      </c>
      <c r="F55" s="13">
        <v>728.34387500000003</v>
      </c>
      <c r="G55" s="14">
        <v>4.8688999999999998E-3</v>
      </c>
      <c r="H55" s="7" t="s">
        <v>13</v>
      </c>
    </row>
    <row r="56" spans="1:8" ht="25.5" x14ac:dyDescent="0.2">
      <c r="A56" s="10">
        <v>50</v>
      </c>
      <c r="B56" s="11" t="s">
        <v>134</v>
      </c>
      <c r="C56" s="11" t="s">
        <v>135</v>
      </c>
      <c r="D56" s="11" t="s">
        <v>50</v>
      </c>
      <c r="E56" s="12">
        <v>35000</v>
      </c>
      <c r="F56" s="13">
        <v>728.15750000000003</v>
      </c>
      <c r="G56" s="14">
        <v>4.8676500000000003E-3</v>
      </c>
      <c r="H56" s="7" t="s">
        <v>13</v>
      </c>
    </row>
    <row r="57" spans="1:8" x14ac:dyDescent="0.2">
      <c r="A57" s="10">
        <v>51</v>
      </c>
      <c r="B57" s="11" t="s">
        <v>136</v>
      </c>
      <c r="C57" s="11" t="s">
        <v>137</v>
      </c>
      <c r="D57" s="11" t="s">
        <v>28</v>
      </c>
      <c r="E57" s="12">
        <v>195020</v>
      </c>
      <c r="F57" s="13">
        <v>677.10943999999995</v>
      </c>
      <c r="G57" s="14">
        <v>4.5263999999999999E-3</v>
      </c>
      <c r="H57" s="7" t="s">
        <v>13</v>
      </c>
    </row>
    <row r="58" spans="1:8" x14ac:dyDescent="0.2">
      <c r="A58" s="10">
        <v>52</v>
      </c>
      <c r="B58" s="11" t="s">
        <v>138</v>
      </c>
      <c r="C58" s="11" t="s">
        <v>139</v>
      </c>
      <c r="D58" s="11" t="s">
        <v>140</v>
      </c>
      <c r="E58" s="12">
        <v>228000</v>
      </c>
      <c r="F58" s="13">
        <v>667.24199999999996</v>
      </c>
      <c r="G58" s="14">
        <v>4.4604400000000004E-3</v>
      </c>
      <c r="H58" s="7" t="s">
        <v>13</v>
      </c>
    </row>
    <row r="59" spans="1:8" x14ac:dyDescent="0.2">
      <c r="A59" s="10">
        <v>53</v>
      </c>
      <c r="B59" s="11" t="s">
        <v>141</v>
      </c>
      <c r="C59" s="11" t="s">
        <v>142</v>
      </c>
      <c r="D59" s="11" t="s">
        <v>143</v>
      </c>
      <c r="E59" s="12">
        <v>100000</v>
      </c>
      <c r="F59" s="13">
        <v>640.20000000000005</v>
      </c>
      <c r="G59" s="14">
        <v>4.2796700000000002E-3</v>
      </c>
      <c r="H59" s="7" t="s">
        <v>13</v>
      </c>
    </row>
    <row r="60" spans="1:8" ht="25.5" x14ac:dyDescent="0.2">
      <c r="A60" s="10">
        <v>54</v>
      </c>
      <c r="B60" s="11" t="s">
        <v>144</v>
      </c>
      <c r="C60" s="11" t="s">
        <v>145</v>
      </c>
      <c r="D60" s="11" t="s">
        <v>78</v>
      </c>
      <c r="E60" s="12">
        <v>13000</v>
      </c>
      <c r="F60" s="13">
        <v>628.53049999999996</v>
      </c>
      <c r="G60" s="14">
        <v>4.2016600000000003E-3</v>
      </c>
      <c r="H60" s="7" t="s">
        <v>13</v>
      </c>
    </row>
    <row r="61" spans="1:8" x14ac:dyDescent="0.2">
      <c r="A61" s="10">
        <v>55</v>
      </c>
      <c r="B61" s="11" t="s">
        <v>146</v>
      </c>
      <c r="C61" s="11" t="s">
        <v>147</v>
      </c>
      <c r="D61" s="11" t="s">
        <v>121</v>
      </c>
      <c r="E61" s="12">
        <v>300000</v>
      </c>
      <c r="F61" s="13">
        <v>615.6</v>
      </c>
      <c r="G61" s="14">
        <v>4.1152200000000002E-3</v>
      </c>
      <c r="H61" s="7" t="s">
        <v>13</v>
      </c>
    </row>
    <row r="62" spans="1:8" x14ac:dyDescent="0.2">
      <c r="A62" s="10">
        <v>56</v>
      </c>
      <c r="B62" s="11" t="s">
        <v>148</v>
      </c>
      <c r="C62" s="11" t="s">
        <v>149</v>
      </c>
      <c r="D62" s="11" t="s">
        <v>150</v>
      </c>
      <c r="E62" s="12">
        <v>98000</v>
      </c>
      <c r="F62" s="13">
        <v>582.41399999999999</v>
      </c>
      <c r="G62" s="14">
        <v>3.8933700000000002E-3</v>
      </c>
      <c r="H62" s="7" t="s">
        <v>13</v>
      </c>
    </row>
    <row r="63" spans="1:8" x14ac:dyDescent="0.2">
      <c r="A63" s="10">
        <v>57</v>
      </c>
      <c r="B63" s="11" t="s">
        <v>151</v>
      </c>
      <c r="C63" s="11" t="s">
        <v>152</v>
      </c>
      <c r="D63" s="11" t="s">
        <v>153</v>
      </c>
      <c r="E63" s="12">
        <v>293425</v>
      </c>
      <c r="F63" s="13">
        <v>519.71436000000006</v>
      </c>
      <c r="G63" s="14">
        <v>3.47423E-3</v>
      </c>
      <c r="H63" s="7" t="s">
        <v>13</v>
      </c>
    </row>
    <row r="64" spans="1:8" x14ac:dyDescent="0.2">
      <c r="A64" s="10">
        <v>58</v>
      </c>
      <c r="B64" s="11" t="s">
        <v>154</v>
      </c>
      <c r="C64" s="11" t="s">
        <v>155</v>
      </c>
      <c r="D64" s="11" t="s">
        <v>25</v>
      </c>
      <c r="E64" s="12">
        <v>13750</v>
      </c>
      <c r="F64" s="13">
        <v>394.34312499999999</v>
      </c>
      <c r="G64" s="14">
        <v>2.6361399999999999E-3</v>
      </c>
      <c r="H64" s="7" t="s">
        <v>13</v>
      </c>
    </row>
    <row r="65" spans="1:8" x14ac:dyDescent="0.2">
      <c r="A65" s="10">
        <v>59</v>
      </c>
      <c r="B65" s="11" t="s">
        <v>156</v>
      </c>
      <c r="C65" s="11" t="s">
        <v>157</v>
      </c>
      <c r="D65" s="11" t="s">
        <v>105</v>
      </c>
      <c r="E65" s="12">
        <v>9400</v>
      </c>
      <c r="F65" s="13">
        <v>392.65679999999998</v>
      </c>
      <c r="G65" s="14">
        <v>2.6248700000000001E-3</v>
      </c>
      <c r="H65" s="7" t="s">
        <v>13</v>
      </c>
    </row>
    <row r="66" spans="1:8" x14ac:dyDescent="0.2">
      <c r="A66" s="10">
        <v>60</v>
      </c>
      <c r="B66" s="11" t="s">
        <v>158</v>
      </c>
      <c r="C66" s="11" t="s">
        <v>159</v>
      </c>
      <c r="D66" s="11" t="s">
        <v>160</v>
      </c>
      <c r="E66" s="12">
        <v>110100</v>
      </c>
      <c r="F66" s="13">
        <v>353.47604999999999</v>
      </c>
      <c r="G66" s="14">
        <v>2.3629499999999999E-3</v>
      </c>
      <c r="H66" s="7" t="s">
        <v>13</v>
      </c>
    </row>
    <row r="67" spans="1:8" x14ac:dyDescent="0.2">
      <c r="A67" s="10">
        <v>61</v>
      </c>
      <c r="B67" s="11" t="s">
        <v>161</v>
      </c>
      <c r="C67" s="11" t="s">
        <v>162</v>
      </c>
      <c r="D67" s="11" t="s">
        <v>105</v>
      </c>
      <c r="E67" s="12">
        <v>29192</v>
      </c>
      <c r="F67" s="13">
        <v>302.03502800000001</v>
      </c>
      <c r="G67" s="14">
        <v>2.01907E-3</v>
      </c>
      <c r="H67" s="7" t="s">
        <v>13</v>
      </c>
    </row>
    <row r="68" spans="1:8" x14ac:dyDescent="0.2">
      <c r="A68" s="10">
        <v>62</v>
      </c>
      <c r="B68" s="11" t="s">
        <v>163</v>
      </c>
      <c r="C68" s="11" t="s">
        <v>164</v>
      </c>
      <c r="D68" s="11" t="s">
        <v>20</v>
      </c>
      <c r="E68" s="12">
        <v>52200</v>
      </c>
      <c r="F68" s="13">
        <v>290.10149999999999</v>
      </c>
      <c r="G68" s="14">
        <v>1.9392999999999999E-3</v>
      </c>
      <c r="H68" s="7" t="s">
        <v>13</v>
      </c>
    </row>
    <row r="69" spans="1:8" x14ac:dyDescent="0.2">
      <c r="A69" s="10">
        <v>63</v>
      </c>
      <c r="B69" s="11" t="s">
        <v>165</v>
      </c>
      <c r="C69" s="11" t="s">
        <v>166</v>
      </c>
      <c r="D69" s="11" t="s">
        <v>167</v>
      </c>
      <c r="E69" s="12">
        <v>126872</v>
      </c>
      <c r="F69" s="13">
        <v>279.56245200000001</v>
      </c>
      <c r="G69" s="14">
        <v>1.8688400000000001E-3</v>
      </c>
      <c r="H69" s="7" t="s">
        <v>13</v>
      </c>
    </row>
    <row r="70" spans="1:8" x14ac:dyDescent="0.2">
      <c r="A70" s="10">
        <v>64</v>
      </c>
      <c r="B70" s="11" t="s">
        <v>168</v>
      </c>
      <c r="C70" s="11" t="s">
        <v>169</v>
      </c>
      <c r="D70" s="11" t="s">
        <v>121</v>
      </c>
      <c r="E70" s="12">
        <v>25000</v>
      </c>
      <c r="F70" s="13">
        <v>225.86250000000001</v>
      </c>
      <c r="G70" s="14">
        <v>1.50987E-3</v>
      </c>
      <c r="H70" s="7" t="s">
        <v>13</v>
      </c>
    </row>
    <row r="71" spans="1:8" x14ac:dyDescent="0.2">
      <c r="A71" s="10">
        <v>65</v>
      </c>
      <c r="B71" s="11" t="s">
        <v>170</v>
      </c>
      <c r="C71" s="11" t="s">
        <v>171</v>
      </c>
      <c r="D71" s="11" t="s">
        <v>53</v>
      </c>
      <c r="E71" s="12">
        <v>3500</v>
      </c>
      <c r="F71" s="13">
        <v>122.15875</v>
      </c>
      <c r="G71" s="14">
        <v>8.1662E-4</v>
      </c>
      <c r="H71" s="7" t="s">
        <v>13</v>
      </c>
    </row>
    <row r="72" spans="1:8" x14ac:dyDescent="0.2">
      <c r="A72" s="10">
        <v>65</v>
      </c>
      <c r="B72" s="11" t="s">
        <v>172</v>
      </c>
      <c r="C72" s="11" t="s">
        <v>173</v>
      </c>
      <c r="D72" s="11" t="s">
        <v>153</v>
      </c>
      <c r="E72" s="12">
        <v>4400</v>
      </c>
      <c r="F72" s="13">
        <v>60.7134</v>
      </c>
      <c r="G72" s="14">
        <v>4.0586000000000002E-4</v>
      </c>
      <c r="H72" s="7" t="s">
        <v>13</v>
      </c>
    </row>
    <row r="73" spans="1:8" x14ac:dyDescent="0.2">
      <c r="A73" s="8"/>
      <c r="B73" s="8"/>
      <c r="C73" s="9" t="s">
        <v>174</v>
      </c>
      <c r="D73" s="8"/>
      <c r="E73" s="8" t="s">
        <v>13</v>
      </c>
      <c r="F73" s="16">
        <f>SUM(F7:F72)</f>
        <v>107760.04570269996</v>
      </c>
      <c r="G73" s="17">
        <f>SUM(G7:G72)</f>
        <v>0.72036400844776061</v>
      </c>
      <c r="H73" s="7" t="s">
        <v>13</v>
      </c>
    </row>
    <row r="74" spans="1:8" x14ac:dyDescent="0.2">
      <c r="A74" s="8"/>
      <c r="B74" s="8"/>
      <c r="C74" s="18"/>
      <c r="D74" s="8"/>
      <c r="E74" s="8"/>
      <c r="F74" s="19"/>
      <c r="G74" s="19"/>
      <c r="H74" s="7" t="s">
        <v>13</v>
      </c>
    </row>
    <row r="75" spans="1:8" x14ac:dyDescent="0.2">
      <c r="A75" s="8"/>
      <c r="B75" s="8"/>
      <c r="C75" s="9" t="s">
        <v>175</v>
      </c>
      <c r="D75" s="8"/>
      <c r="E75" s="8"/>
      <c r="F75" s="8"/>
      <c r="G75" s="8"/>
      <c r="H75" s="7" t="s">
        <v>13</v>
      </c>
    </row>
    <row r="76" spans="1:8" x14ac:dyDescent="0.2">
      <c r="A76" s="8"/>
      <c r="B76" s="8"/>
      <c r="C76" s="9" t="s">
        <v>174</v>
      </c>
      <c r="D76" s="8"/>
      <c r="E76" s="8" t="s">
        <v>13</v>
      </c>
      <c r="F76" s="20" t="s">
        <v>176</v>
      </c>
      <c r="G76" s="17">
        <v>0</v>
      </c>
      <c r="H76" s="7" t="s">
        <v>13</v>
      </c>
    </row>
    <row r="77" spans="1:8" x14ac:dyDescent="0.2">
      <c r="A77" s="8"/>
      <c r="B77" s="8"/>
      <c r="C77" s="18"/>
      <c r="D77" s="8"/>
      <c r="E77" s="8"/>
      <c r="F77" s="19"/>
      <c r="G77" s="19"/>
      <c r="H77" s="7" t="s">
        <v>13</v>
      </c>
    </row>
    <row r="78" spans="1:8" x14ac:dyDescent="0.2">
      <c r="A78" s="8"/>
      <c r="B78" s="8"/>
      <c r="C78" s="9" t="s">
        <v>177</v>
      </c>
      <c r="D78" s="8"/>
      <c r="E78" s="8"/>
      <c r="F78" s="8"/>
      <c r="G78" s="8"/>
      <c r="H78" s="7" t="s">
        <v>13</v>
      </c>
    </row>
    <row r="79" spans="1:8" x14ac:dyDescent="0.2">
      <c r="A79" s="8"/>
      <c r="B79" s="8"/>
      <c r="C79" s="9" t="s">
        <v>174</v>
      </c>
      <c r="D79" s="8"/>
      <c r="E79" s="8" t="s">
        <v>13</v>
      </c>
      <c r="F79" s="20" t="s">
        <v>176</v>
      </c>
      <c r="G79" s="17">
        <v>0</v>
      </c>
      <c r="H79" s="7" t="s">
        <v>13</v>
      </c>
    </row>
    <row r="80" spans="1:8" x14ac:dyDescent="0.2">
      <c r="A80" s="8"/>
      <c r="B80" s="8"/>
      <c r="C80" s="18"/>
      <c r="D80" s="8"/>
      <c r="E80" s="8"/>
      <c r="F80" s="19"/>
      <c r="G80" s="19"/>
      <c r="H80" s="7" t="s">
        <v>13</v>
      </c>
    </row>
    <row r="81" spans="1:8" x14ac:dyDescent="0.2">
      <c r="A81" s="8"/>
      <c r="B81" s="8"/>
      <c r="C81" s="9" t="s">
        <v>178</v>
      </c>
      <c r="D81" s="8"/>
      <c r="E81" s="8"/>
      <c r="F81" s="8"/>
      <c r="G81" s="8"/>
      <c r="H81" s="7" t="s">
        <v>13</v>
      </c>
    </row>
    <row r="82" spans="1:8" x14ac:dyDescent="0.2">
      <c r="A82" s="8"/>
      <c r="B82" s="8"/>
      <c r="C82" s="9" t="s">
        <v>174</v>
      </c>
      <c r="D82" s="8"/>
      <c r="E82" s="8" t="s">
        <v>13</v>
      </c>
      <c r="F82" s="20" t="s">
        <v>176</v>
      </c>
      <c r="G82" s="17">
        <v>0</v>
      </c>
      <c r="H82" s="7" t="s">
        <v>13</v>
      </c>
    </row>
    <row r="83" spans="1:8" x14ac:dyDescent="0.2">
      <c r="A83" s="8"/>
      <c r="B83" s="8"/>
      <c r="C83" s="18"/>
      <c r="D83" s="8"/>
      <c r="E83" s="8"/>
      <c r="F83" s="19"/>
      <c r="G83" s="19"/>
      <c r="H83" s="7" t="s">
        <v>13</v>
      </c>
    </row>
    <row r="84" spans="1:8" x14ac:dyDescent="0.2">
      <c r="A84" s="8"/>
      <c r="B84" s="8"/>
      <c r="C84" s="9" t="s">
        <v>179</v>
      </c>
      <c r="D84" s="8"/>
      <c r="E84" s="8"/>
      <c r="F84" s="19"/>
      <c r="G84" s="19"/>
      <c r="H84" s="7" t="s">
        <v>13</v>
      </c>
    </row>
    <row r="85" spans="1:8" x14ac:dyDescent="0.2">
      <c r="A85" s="8"/>
      <c r="B85" s="8"/>
      <c r="C85" s="9" t="s">
        <v>174</v>
      </c>
      <c r="D85" s="8"/>
      <c r="E85" s="8" t="s">
        <v>13</v>
      </c>
      <c r="F85" s="20" t="s">
        <v>176</v>
      </c>
      <c r="G85" s="17">
        <v>0</v>
      </c>
      <c r="H85" s="7" t="s">
        <v>13</v>
      </c>
    </row>
    <row r="86" spans="1:8" x14ac:dyDescent="0.2">
      <c r="A86" s="8"/>
      <c r="B86" s="8"/>
      <c r="C86" s="18"/>
      <c r="D86" s="8"/>
      <c r="E86" s="8"/>
      <c r="F86" s="19"/>
      <c r="G86" s="19"/>
      <c r="H86" s="7" t="s">
        <v>13</v>
      </c>
    </row>
    <row r="87" spans="1:8" x14ac:dyDescent="0.2">
      <c r="A87" s="8"/>
      <c r="B87" s="8"/>
      <c r="C87" s="9" t="s">
        <v>180</v>
      </c>
      <c r="D87" s="8"/>
      <c r="E87" s="8"/>
      <c r="F87" s="8"/>
      <c r="G87" s="8"/>
      <c r="H87" s="7" t="s">
        <v>13</v>
      </c>
    </row>
    <row r="88" spans="1:8" ht="25.5" x14ac:dyDescent="0.2">
      <c r="A88" s="10">
        <v>1</v>
      </c>
      <c r="B88" s="11" t="s">
        <v>181</v>
      </c>
      <c r="C88" s="11" t="s">
        <v>182</v>
      </c>
      <c r="D88" s="11" t="s">
        <v>183</v>
      </c>
      <c r="E88" s="12">
        <v>750</v>
      </c>
      <c r="F88" s="13">
        <f>79745735.85/10^5</f>
        <v>797.45735849999994</v>
      </c>
      <c r="G88" s="14">
        <f>F88/F174</f>
        <v>5.3309142931794286E-3</v>
      </c>
      <c r="H88" s="7">
        <v>8.2899999999999991</v>
      </c>
    </row>
    <row r="89" spans="1:8" x14ac:dyDescent="0.2">
      <c r="A89" s="8"/>
      <c r="B89" s="8"/>
      <c r="C89" s="9" t="s">
        <v>174</v>
      </c>
      <c r="D89" s="8"/>
      <c r="E89" s="8" t="s">
        <v>13</v>
      </c>
      <c r="F89" s="16">
        <f>SUM(F88)</f>
        <v>797.45735849999994</v>
      </c>
      <c r="G89" s="17">
        <f>SUM(G88)</f>
        <v>5.3309142931794286E-3</v>
      </c>
      <c r="H89" s="7" t="s">
        <v>13</v>
      </c>
    </row>
    <row r="90" spans="1:8" x14ac:dyDescent="0.2">
      <c r="A90" s="8"/>
      <c r="B90" s="8"/>
      <c r="C90" s="18"/>
      <c r="D90" s="8"/>
      <c r="E90" s="8"/>
      <c r="F90" s="19"/>
      <c r="G90" s="19"/>
      <c r="H90" s="7" t="s">
        <v>13</v>
      </c>
    </row>
    <row r="91" spans="1:8" x14ac:dyDescent="0.2">
      <c r="A91" s="8"/>
      <c r="B91" s="8"/>
      <c r="C91" s="9" t="s">
        <v>184</v>
      </c>
      <c r="D91" s="8"/>
      <c r="E91" s="8"/>
      <c r="F91" s="19"/>
      <c r="G91" s="19"/>
      <c r="H91" s="7" t="s">
        <v>13</v>
      </c>
    </row>
    <row r="92" spans="1:8" x14ac:dyDescent="0.2">
      <c r="A92" s="10">
        <v>1</v>
      </c>
      <c r="B92" s="11"/>
      <c r="C92" s="11" t="s">
        <v>185</v>
      </c>
      <c r="D92" s="11" t="s">
        <v>186</v>
      </c>
      <c r="E92" s="12">
        <v>-4400</v>
      </c>
      <c r="F92" s="13">
        <v>-60.359200000000001</v>
      </c>
      <c r="G92" s="14">
        <f>F92/$F$174</f>
        <v>-4.0349458008653611E-4</v>
      </c>
      <c r="H92" s="7" t="s">
        <v>13</v>
      </c>
    </row>
    <row r="93" spans="1:8" x14ac:dyDescent="0.2">
      <c r="A93" s="10">
        <v>2</v>
      </c>
      <c r="B93" s="11"/>
      <c r="C93" s="11" t="s">
        <v>187</v>
      </c>
      <c r="D93" s="11" t="s">
        <v>186</v>
      </c>
      <c r="E93" s="12">
        <v>-3500</v>
      </c>
      <c r="F93" s="13">
        <v>-122.78</v>
      </c>
      <c r="G93" s="14">
        <f t="shared" ref="G93:G108" si="0">F93/$F$174</f>
        <v>-8.2077072829038326E-4</v>
      </c>
      <c r="H93" s="7" t="s">
        <v>13</v>
      </c>
    </row>
    <row r="94" spans="1:8" x14ac:dyDescent="0.2">
      <c r="A94" s="10">
        <v>3</v>
      </c>
      <c r="B94" s="11"/>
      <c r="C94" s="11" t="s">
        <v>188</v>
      </c>
      <c r="D94" s="11" t="s">
        <v>186</v>
      </c>
      <c r="E94" s="12">
        <v>-70500</v>
      </c>
      <c r="F94" s="13">
        <v>-125.4759</v>
      </c>
      <c r="G94" s="14">
        <f t="shared" si="0"/>
        <v>-8.387925217941953E-4</v>
      </c>
      <c r="H94" s="7" t="s">
        <v>13</v>
      </c>
    </row>
    <row r="95" spans="1:8" x14ac:dyDescent="0.2">
      <c r="A95" s="10">
        <v>4</v>
      </c>
      <c r="B95" s="11"/>
      <c r="C95" s="11" t="s">
        <v>189</v>
      </c>
      <c r="D95" s="11" t="s">
        <v>186</v>
      </c>
      <c r="E95" s="12">
        <v>-25625</v>
      </c>
      <c r="F95" s="13">
        <v>-253.80281249999999</v>
      </c>
      <c r="G95" s="14">
        <f t="shared" si="0"/>
        <v>-1.6966437470090617E-3</v>
      </c>
      <c r="H95" s="7" t="s">
        <v>13</v>
      </c>
    </row>
    <row r="96" spans="1:8" x14ac:dyDescent="0.2">
      <c r="A96" s="10">
        <v>5</v>
      </c>
      <c r="B96" s="11"/>
      <c r="C96" s="11" t="s">
        <v>190</v>
      </c>
      <c r="D96" s="11" t="s">
        <v>186</v>
      </c>
      <c r="E96" s="12">
        <v>-62700</v>
      </c>
      <c r="F96" s="13">
        <v>-451.00110000000001</v>
      </c>
      <c r="G96" s="14">
        <f t="shared" si="0"/>
        <v>-3.0148925012767878E-3</v>
      </c>
      <c r="H96" s="7" t="s">
        <v>13</v>
      </c>
    </row>
    <row r="97" spans="1:8" x14ac:dyDescent="0.2">
      <c r="A97" s="10">
        <v>6</v>
      </c>
      <c r="B97" s="11"/>
      <c r="C97" s="11" t="s">
        <v>191</v>
      </c>
      <c r="D97" s="11" t="s">
        <v>186</v>
      </c>
      <c r="E97" s="12">
        <v>-98000</v>
      </c>
      <c r="F97" s="13">
        <v>-585.50099999999998</v>
      </c>
      <c r="G97" s="14">
        <f t="shared" si="0"/>
        <v>-3.914009465586803E-3</v>
      </c>
      <c r="H97" s="7" t="s">
        <v>13</v>
      </c>
    </row>
    <row r="98" spans="1:8" x14ac:dyDescent="0.2">
      <c r="A98" s="10">
        <v>7</v>
      </c>
      <c r="B98" s="11"/>
      <c r="C98" s="11" t="s">
        <v>192</v>
      </c>
      <c r="D98" s="11" t="s">
        <v>186</v>
      </c>
      <c r="E98" s="12">
        <v>-40400</v>
      </c>
      <c r="F98" s="13">
        <v>-762.79240000000004</v>
      </c>
      <c r="G98" s="14">
        <f t="shared" si="0"/>
        <v>-5.0991828773608843E-3</v>
      </c>
      <c r="H98" s="7" t="s">
        <v>13</v>
      </c>
    </row>
    <row r="99" spans="1:8" x14ac:dyDescent="0.2">
      <c r="A99" s="10">
        <v>8</v>
      </c>
      <c r="B99" s="11"/>
      <c r="C99" s="11" t="s">
        <v>193</v>
      </c>
      <c r="D99" s="11" t="s">
        <v>186</v>
      </c>
      <c r="E99" s="12">
        <v>-76000</v>
      </c>
      <c r="F99" s="13">
        <v>-1327.3779999999999</v>
      </c>
      <c r="G99" s="14">
        <f t="shared" si="0"/>
        <v>-8.8733752058692984E-3</v>
      </c>
      <c r="H99" s="7" t="s">
        <v>13</v>
      </c>
    </row>
    <row r="100" spans="1:8" x14ac:dyDescent="0.2">
      <c r="A100" s="10">
        <v>9</v>
      </c>
      <c r="B100" s="11"/>
      <c r="C100" s="11" t="s">
        <v>194</v>
      </c>
      <c r="D100" s="11" t="s">
        <v>186</v>
      </c>
      <c r="E100" s="12">
        <v>-17250</v>
      </c>
      <c r="F100" s="13">
        <v>-1368.08025</v>
      </c>
      <c r="G100" s="14">
        <f t="shared" si="0"/>
        <v>-9.1454652480223945E-3</v>
      </c>
      <c r="H100" s="7" t="s">
        <v>13</v>
      </c>
    </row>
    <row r="101" spans="1:8" x14ac:dyDescent="0.2">
      <c r="A101" s="10">
        <v>10</v>
      </c>
      <c r="B101" s="11"/>
      <c r="C101" s="11" t="s">
        <v>195</v>
      </c>
      <c r="D101" s="11" t="s">
        <v>186</v>
      </c>
      <c r="E101" s="12">
        <v>-1917000</v>
      </c>
      <c r="F101" s="13">
        <v>-1793.9286</v>
      </c>
      <c r="G101" s="14">
        <f t="shared" si="0"/>
        <v>-1.1992214395853948E-2</v>
      </c>
      <c r="H101" s="7" t="s">
        <v>13</v>
      </c>
    </row>
    <row r="102" spans="1:8" x14ac:dyDescent="0.2">
      <c r="A102" s="10">
        <v>11</v>
      </c>
      <c r="B102" s="11"/>
      <c r="C102" s="11" t="s">
        <v>196</v>
      </c>
      <c r="D102" s="11" t="s">
        <v>186</v>
      </c>
      <c r="E102" s="12">
        <v>-128700</v>
      </c>
      <c r="F102" s="13">
        <v>-1913.06115</v>
      </c>
      <c r="G102" s="14">
        <f t="shared" si="0"/>
        <v>-1.2788602324071821E-2</v>
      </c>
      <c r="H102" s="7" t="s">
        <v>13</v>
      </c>
    </row>
    <row r="103" spans="1:8" x14ac:dyDescent="0.2">
      <c r="A103" s="10">
        <v>12</v>
      </c>
      <c r="B103" s="11"/>
      <c r="C103" s="11" t="s">
        <v>197</v>
      </c>
      <c r="D103" s="11" t="s">
        <v>186</v>
      </c>
      <c r="E103" s="12">
        <v>-930150</v>
      </c>
      <c r="F103" s="13">
        <v>-1991.1721050000001</v>
      </c>
      <c r="G103" s="14">
        <f t="shared" si="0"/>
        <v>-1.3310765424110976E-2</v>
      </c>
      <c r="H103" s="7" t="s">
        <v>13</v>
      </c>
    </row>
    <row r="104" spans="1:8" x14ac:dyDescent="0.2">
      <c r="A104" s="10">
        <v>13</v>
      </c>
      <c r="B104" s="11"/>
      <c r="C104" s="11" t="s">
        <v>198</v>
      </c>
      <c r="D104" s="11" t="s">
        <v>186</v>
      </c>
      <c r="E104" s="12">
        <v>-161000</v>
      </c>
      <c r="F104" s="13">
        <v>-2044.7805000000001</v>
      </c>
      <c r="G104" s="14">
        <f t="shared" si="0"/>
        <v>-1.3669131618984967E-2</v>
      </c>
      <c r="H104" s="7" t="s">
        <v>13</v>
      </c>
    </row>
    <row r="105" spans="1:8" x14ac:dyDescent="0.2">
      <c r="A105" s="10">
        <v>14</v>
      </c>
      <c r="B105" s="11"/>
      <c r="C105" s="11" t="s">
        <v>199</v>
      </c>
      <c r="D105" s="11" t="s">
        <v>186</v>
      </c>
      <c r="E105" s="12">
        <v>-126350</v>
      </c>
      <c r="F105" s="13">
        <v>-2064.116775</v>
      </c>
      <c r="G105" s="14">
        <f t="shared" si="0"/>
        <v>-1.3798392479989796E-2</v>
      </c>
      <c r="H105" s="7" t="s">
        <v>13</v>
      </c>
    </row>
    <row r="106" spans="1:8" x14ac:dyDescent="0.2">
      <c r="A106" s="10">
        <v>15</v>
      </c>
      <c r="B106" s="11"/>
      <c r="C106" s="11" t="s">
        <v>200</v>
      </c>
      <c r="D106" s="11" t="s">
        <v>186</v>
      </c>
      <c r="E106" s="12">
        <v>-111600</v>
      </c>
      <c r="F106" s="13">
        <v>-2132.8434000000002</v>
      </c>
      <c r="G106" s="14">
        <f t="shared" si="0"/>
        <v>-1.4257822371292861E-2</v>
      </c>
      <c r="H106" s="7" t="s">
        <v>13</v>
      </c>
    </row>
    <row r="107" spans="1:8" x14ac:dyDescent="0.2">
      <c r="A107" s="10">
        <v>16</v>
      </c>
      <c r="B107" s="11"/>
      <c r="C107" s="11" t="s">
        <v>201</v>
      </c>
      <c r="D107" s="11" t="s">
        <v>186</v>
      </c>
      <c r="E107" s="12">
        <v>-73850</v>
      </c>
      <c r="F107" s="13">
        <v>-2220.9279750000001</v>
      </c>
      <c r="G107" s="14">
        <f t="shared" si="0"/>
        <v>-1.4846658018579869E-2</v>
      </c>
      <c r="H107" s="7" t="s">
        <v>13</v>
      </c>
    </row>
    <row r="108" spans="1:8" x14ac:dyDescent="0.2">
      <c r="A108" s="10">
        <v>17</v>
      </c>
      <c r="B108" s="11"/>
      <c r="C108" s="11" t="s">
        <v>202</v>
      </c>
      <c r="D108" s="11" t="s">
        <v>186</v>
      </c>
      <c r="E108" s="12">
        <v>-289000</v>
      </c>
      <c r="F108" s="13">
        <v>-2884.22</v>
      </c>
      <c r="G108" s="14">
        <f t="shared" si="0"/>
        <v>-1.9280691887519866E-2</v>
      </c>
      <c r="H108" s="7" t="s">
        <v>13</v>
      </c>
    </row>
    <row r="109" spans="1:8" x14ac:dyDescent="0.2">
      <c r="A109" s="8"/>
      <c r="B109" s="8"/>
      <c r="C109" s="9" t="s">
        <v>174</v>
      </c>
      <c r="D109" s="8"/>
      <c r="E109" s="8" t="s">
        <v>13</v>
      </c>
      <c r="F109" s="16">
        <v>-22102.2211675</v>
      </c>
      <c r="G109" s="17">
        <v>-0.14775089999999999</v>
      </c>
      <c r="H109" s="7" t="s">
        <v>13</v>
      </c>
    </row>
    <row r="110" spans="1:8" x14ac:dyDescent="0.2">
      <c r="A110" s="8"/>
      <c r="B110" s="8"/>
      <c r="C110" s="18"/>
      <c r="D110" s="8"/>
      <c r="E110" s="8"/>
      <c r="F110" s="19"/>
      <c r="G110" s="19"/>
      <c r="H110" s="7" t="s">
        <v>13</v>
      </c>
    </row>
    <row r="111" spans="1:8" x14ac:dyDescent="0.2">
      <c r="A111" s="8"/>
      <c r="B111" s="8"/>
      <c r="C111" s="9" t="s">
        <v>203</v>
      </c>
      <c r="D111" s="8"/>
      <c r="E111" s="8"/>
      <c r="F111" s="16">
        <f>F73+F89</f>
        <v>108557.50306119997</v>
      </c>
      <c r="G111" s="17">
        <f>G73+G89</f>
        <v>0.72569492274094005</v>
      </c>
      <c r="H111" s="7" t="s">
        <v>13</v>
      </c>
    </row>
    <row r="112" spans="1:8" x14ac:dyDescent="0.2">
      <c r="A112" s="8"/>
      <c r="B112" s="8"/>
      <c r="C112" s="18"/>
      <c r="D112" s="8"/>
      <c r="E112" s="8"/>
      <c r="F112" s="19"/>
      <c r="G112" s="19"/>
      <c r="H112" s="7" t="s">
        <v>13</v>
      </c>
    </row>
    <row r="113" spans="1:8" x14ac:dyDescent="0.2">
      <c r="A113" s="8"/>
      <c r="B113" s="8"/>
      <c r="C113" s="9" t="s">
        <v>204</v>
      </c>
      <c r="D113" s="8"/>
      <c r="E113" s="8"/>
      <c r="F113" s="19"/>
      <c r="G113" s="19"/>
      <c r="H113" s="7" t="s">
        <v>13</v>
      </c>
    </row>
    <row r="114" spans="1:8" x14ac:dyDescent="0.2">
      <c r="A114" s="8"/>
      <c r="B114" s="8"/>
      <c r="C114" s="9" t="s">
        <v>14</v>
      </c>
      <c r="D114" s="8"/>
      <c r="E114" s="8"/>
      <c r="F114" s="19"/>
      <c r="G114" s="19"/>
      <c r="H114" s="7" t="s">
        <v>13</v>
      </c>
    </row>
    <row r="115" spans="1:8" x14ac:dyDescent="0.2">
      <c r="A115" s="10">
        <v>1</v>
      </c>
      <c r="B115" s="11" t="s">
        <v>205</v>
      </c>
      <c r="C115" s="11" t="s">
        <v>206</v>
      </c>
      <c r="D115" s="11" t="s">
        <v>207</v>
      </c>
      <c r="E115" s="12">
        <v>2500</v>
      </c>
      <c r="F115" s="13">
        <v>2515.9974999999999</v>
      </c>
      <c r="G115" s="14">
        <v>1.6819170000000001E-2</v>
      </c>
      <c r="H115" s="7">
        <v>7.3849999999999998</v>
      </c>
    </row>
    <row r="116" spans="1:8" ht="25.5" x14ac:dyDescent="0.2">
      <c r="A116" s="10">
        <v>2</v>
      </c>
      <c r="B116" s="11" t="s">
        <v>208</v>
      </c>
      <c r="C116" s="11" t="s">
        <v>209</v>
      </c>
      <c r="D116" s="11" t="s">
        <v>210</v>
      </c>
      <c r="E116" s="12">
        <v>150</v>
      </c>
      <c r="F116" s="13">
        <v>1542.5595000000001</v>
      </c>
      <c r="G116" s="14">
        <v>1.0311839999999999E-2</v>
      </c>
      <c r="H116" s="7">
        <v>7.54</v>
      </c>
    </row>
    <row r="117" spans="1:8" ht="25.5" x14ac:dyDescent="0.2">
      <c r="A117" s="10">
        <v>3</v>
      </c>
      <c r="B117" s="11" t="s">
        <v>211</v>
      </c>
      <c r="C117" s="11" t="s">
        <v>212</v>
      </c>
      <c r="D117" s="11" t="s">
        <v>207</v>
      </c>
      <c r="E117" s="12">
        <v>1500</v>
      </c>
      <c r="F117" s="13">
        <v>1504.2329999999999</v>
      </c>
      <c r="G117" s="14">
        <v>1.0055629999999999E-2</v>
      </c>
      <c r="H117" s="7">
        <v>7.5033000000000003</v>
      </c>
    </row>
    <row r="118" spans="1:8" ht="25.5" x14ac:dyDescent="0.2">
      <c r="A118" s="10">
        <v>4</v>
      </c>
      <c r="B118" s="11" t="s">
        <v>213</v>
      </c>
      <c r="C118" s="11" t="s">
        <v>214</v>
      </c>
      <c r="D118" s="11" t="s">
        <v>210</v>
      </c>
      <c r="E118" s="12">
        <v>1500</v>
      </c>
      <c r="F118" s="13">
        <v>1497.933</v>
      </c>
      <c r="G118" s="14">
        <v>1.001352E-2</v>
      </c>
      <c r="H118" s="7">
        <v>7.63</v>
      </c>
    </row>
    <row r="119" spans="1:8" ht="25.5" x14ac:dyDescent="0.2">
      <c r="A119" s="10">
        <v>5</v>
      </c>
      <c r="B119" s="11" t="s">
        <v>215</v>
      </c>
      <c r="C119" s="11" t="s">
        <v>216</v>
      </c>
      <c r="D119" s="11" t="s">
        <v>210</v>
      </c>
      <c r="E119" s="12">
        <v>1000</v>
      </c>
      <c r="F119" s="13">
        <v>1048.0029999999999</v>
      </c>
      <c r="G119" s="14">
        <v>7.0057799999999996E-3</v>
      </c>
      <c r="H119" s="7">
        <v>7.1623000000000001</v>
      </c>
    </row>
    <row r="120" spans="1:8" ht="25.5" x14ac:dyDescent="0.2">
      <c r="A120" s="10">
        <v>6</v>
      </c>
      <c r="B120" s="11" t="s">
        <v>217</v>
      </c>
      <c r="C120" s="11" t="s">
        <v>218</v>
      </c>
      <c r="D120" s="11" t="s">
        <v>210</v>
      </c>
      <c r="E120" s="12">
        <v>1000</v>
      </c>
      <c r="F120" s="13">
        <v>1022.62</v>
      </c>
      <c r="G120" s="14">
        <v>6.8361000000000003E-3</v>
      </c>
      <c r="H120" s="7">
        <v>7.415</v>
      </c>
    </row>
    <row r="121" spans="1:8" x14ac:dyDescent="0.2">
      <c r="A121" s="10">
        <v>7</v>
      </c>
      <c r="B121" s="11" t="s">
        <v>219</v>
      </c>
      <c r="C121" s="11" t="s">
        <v>220</v>
      </c>
      <c r="D121" s="11" t="s">
        <v>210</v>
      </c>
      <c r="E121" s="12">
        <v>100</v>
      </c>
      <c r="F121" s="13">
        <v>999.04200000000003</v>
      </c>
      <c r="G121" s="14">
        <v>6.6784899999999996E-3</v>
      </c>
      <c r="H121" s="7">
        <v>7.835</v>
      </c>
    </row>
    <row r="122" spans="1:8" x14ac:dyDescent="0.2">
      <c r="A122" s="10">
        <v>8</v>
      </c>
      <c r="B122" s="11" t="s">
        <v>221</v>
      </c>
      <c r="C122" s="11" t="s">
        <v>222</v>
      </c>
      <c r="D122" s="11" t="s">
        <v>210</v>
      </c>
      <c r="E122" s="12">
        <v>1000</v>
      </c>
      <c r="F122" s="13">
        <v>998.01800000000003</v>
      </c>
      <c r="G122" s="14">
        <v>6.6716400000000004E-3</v>
      </c>
      <c r="H122" s="7">
        <v>7.6050000000000004</v>
      </c>
    </row>
    <row r="123" spans="1:8" x14ac:dyDescent="0.2">
      <c r="A123" s="10">
        <v>9</v>
      </c>
      <c r="B123" s="11" t="s">
        <v>223</v>
      </c>
      <c r="C123" s="11" t="s">
        <v>224</v>
      </c>
      <c r="D123" s="11" t="s">
        <v>210</v>
      </c>
      <c r="E123" s="12">
        <v>50</v>
      </c>
      <c r="F123" s="13">
        <v>488.303</v>
      </c>
      <c r="G123" s="14">
        <v>3.2642499999999998E-3</v>
      </c>
      <c r="H123" s="7">
        <v>7.7549999999999999</v>
      </c>
    </row>
    <row r="124" spans="1:8" x14ac:dyDescent="0.2">
      <c r="A124" s="8"/>
      <c r="B124" s="8"/>
      <c r="C124" s="9" t="s">
        <v>174</v>
      </c>
      <c r="D124" s="8"/>
      <c r="E124" s="8" t="s">
        <v>13</v>
      </c>
      <c r="F124" s="16">
        <v>11616.709000000001</v>
      </c>
      <c r="G124" s="17">
        <v>7.7656420000000004E-2</v>
      </c>
      <c r="H124" s="7" t="s">
        <v>13</v>
      </c>
    </row>
    <row r="125" spans="1:8" x14ac:dyDescent="0.2">
      <c r="A125" s="8"/>
      <c r="B125" s="8"/>
      <c r="C125" s="18"/>
      <c r="D125" s="8"/>
      <c r="E125" s="8"/>
      <c r="F125" s="19"/>
      <c r="G125" s="19"/>
      <c r="H125" s="7" t="s">
        <v>13</v>
      </c>
    </row>
    <row r="126" spans="1:8" x14ac:dyDescent="0.2">
      <c r="A126" s="8"/>
      <c r="B126" s="8"/>
      <c r="C126" s="9" t="s">
        <v>225</v>
      </c>
      <c r="D126" s="8"/>
      <c r="E126" s="8"/>
      <c r="F126" s="8"/>
      <c r="G126" s="8"/>
      <c r="H126" s="7" t="s">
        <v>13</v>
      </c>
    </row>
    <row r="127" spans="1:8" x14ac:dyDescent="0.2">
      <c r="A127" s="8"/>
      <c r="B127" s="8"/>
      <c r="C127" s="9" t="s">
        <v>174</v>
      </c>
      <c r="D127" s="8"/>
      <c r="E127" s="8" t="s">
        <v>13</v>
      </c>
      <c r="F127" s="20" t="s">
        <v>176</v>
      </c>
      <c r="G127" s="17">
        <v>0</v>
      </c>
      <c r="H127" s="7" t="s">
        <v>13</v>
      </c>
    </row>
    <row r="128" spans="1:8" x14ac:dyDescent="0.2">
      <c r="A128" s="8"/>
      <c r="B128" s="8"/>
      <c r="C128" s="18"/>
      <c r="D128" s="8"/>
      <c r="E128" s="8"/>
      <c r="F128" s="19"/>
      <c r="G128" s="19"/>
      <c r="H128" s="7" t="s">
        <v>13</v>
      </c>
    </row>
    <row r="129" spans="1:8" x14ac:dyDescent="0.2">
      <c r="A129" s="8"/>
      <c r="B129" s="8"/>
      <c r="C129" s="9" t="s">
        <v>226</v>
      </c>
      <c r="D129" s="8"/>
      <c r="E129" s="8"/>
      <c r="F129" s="8"/>
      <c r="G129" s="8"/>
      <c r="H129" s="7" t="s">
        <v>13</v>
      </c>
    </row>
    <row r="130" spans="1:8" ht="25.5" x14ac:dyDescent="0.2">
      <c r="A130" s="10">
        <v>1</v>
      </c>
      <c r="B130" s="11" t="s">
        <v>227</v>
      </c>
      <c r="C130" s="11" t="s">
        <v>228</v>
      </c>
      <c r="D130" s="11" t="s">
        <v>229</v>
      </c>
      <c r="E130" s="12">
        <v>8500000</v>
      </c>
      <c r="F130" s="13">
        <v>8704.5439999999999</v>
      </c>
      <c r="G130" s="14">
        <v>5.8188910000000003E-2</v>
      </c>
      <c r="H130" s="7">
        <v>6.8559999999999999</v>
      </c>
    </row>
    <row r="131" spans="1:8" ht="25.5" x14ac:dyDescent="0.2">
      <c r="A131" s="10">
        <v>2</v>
      </c>
      <c r="B131" s="11" t="s">
        <v>230</v>
      </c>
      <c r="C131" s="11" t="s">
        <v>231</v>
      </c>
      <c r="D131" s="11" t="s">
        <v>229</v>
      </c>
      <c r="E131" s="12">
        <v>3000000</v>
      </c>
      <c r="F131" s="13">
        <v>3106.0320000000002</v>
      </c>
      <c r="G131" s="14">
        <v>2.0763480000000001E-2</v>
      </c>
      <c r="H131" s="7">
        <v>6.9523999999999999</v>
      </c>
    </row>
    <row r="132" spans="1:8" x14ac:dyDescent="0.2">
      <c r="A132" s="10">
        <v>3</v>
      </c>
      <c r="B132" s="11" t="s">
        <v>232</v>
      </c>
      <c r="C132" s="11" t="s">
        <v>233</v>
      </c>
      <c r="D132" s="11" t="s">
        <v>229</v>
      </c>
      <c r="E132" s="12">
        <v>3000000</v>
      </c>
      <c r="F132" s="13">
        <v>3091.134</v>
      </c>
      <c r="G132" s="14">
        <v>2.0663890000000001E-2</v>
      </c>
      <c r="H132" s="7">
        <v>6.7865000000000002</v>
      </c>
    </row>
    <row r="133" spans="1:8" ht="25.5" x14ac:dyDescent="0.2">
      <c r="A133" s="10">
        <v>4</v>
      </c>
      <c r="B133" s="11" t="s">
        <v>234</v>
      </c>
      <c r="C133" s="11" t="s">
        <v>235</v>
      </c>
      <c r="D133" s="11" t="s">
        <v>229</v>
      </c>
      <c r="E133" s="12">
        <v>3000000</v>
      </c>
      <c r="F133" s="13">
        <v>3050.4029999999998</v>
      </c>
      <c r="G133" s="14">
        <v>2.0391610000000001E-2</v>
      </c>
      <c r="H133" s="7">
        <v>6.7115999999999998</v>
      </c>
    </row>
    <row r="134" spans="1:8" ht="25.5" x14ac:dyDescent="0.2">
      <c r="A134" s="10">
        <v>5</v>
      </c>
      <c r="B134" s="11" t="s">
        <v>236</v>
      </c>
      <c r="C134" s="11" t="s">
        <v>237</v>
      </c>
      <c r="D134" s="11" t="s">
        <v>229</v>
      </c>
      <c r="E134" s="12">
        <v>1500000</v>
      </c>
      <c r="F134" s="13">
        <v>1557.5775000000001</v>
      </c>
      <c r="G134" s="14">
        <v>1.041223E-2</v>
      </c>
      <c r="H134" s="7">
        <v>7.1733000000000002</v>
      </c>
    </row>
    <row r="135" spans="1:8" x14ac:dyDescent="0.2">
      <c r="A135" s="10">
        <v>6</v>
      </c>
      <c r="B135" s="11" t="s">
        <v>238</v>
      </c>
      <c r="C135" s="11" t="s">
        <v>239</v>
      </c>
      <c r="D135" s="11" t="s">
        <v>229</v>
      </c>
      <c r="E135" s="12">
        <v>1000000</v>
      </c>
      <c r="F135" s="13">
        <v>1021.6180000000001</v>
      </c>
      <c r="G135" s="14">
        <v>6.8294000000000002E-3</v>
      </c>
      <c r="H135" s="7">
        <v>6.78</v>
      </c>
    </row>
    <row r="136" spans="1:8" ht="25.5" x14ac:dyDescent="0.2">
      <c r="A136" s="10">
        <v>7</v>
      </c>
      <c r="B136" s="11" t="s">
        <v>240</v>
      </c>
      <c r="C136" s="11" t="s">
        <v>241</v>
      </c>
      <c r="D136" s="11" t="s">
        <v>229</v>
      </c>
      <c r="E136" s="12">
        <v>500000</v>
      </c>
      <c r="F136" s="13">
        <v>511.52800000000002</v>
      </c>
      <c r="G136" s="14">
        <v>3.4195100000000002E-3</v>
      </c>
      <c r="H136" s="7">
        <v>7.2165999999999997</v>
      </c>
    </row>
    <row r="137" spans="1:8" ht="25.5" x14ac:dyDescent="0.2">
      <c r="A137" s="10">
        <v>8</v>
      </c>
      <c r="B137" s="11" t="s">
        <v>242</v>
      </c>
      <c r="C137" s="11" t="s">
        <v>243</v>
      </c>
      <c r="D137" s="11" t="s">
        <v>229</v>
      </c>
      <c r="E137" s="12">
        <v>500000</v>
      </c>
      <c r="F137" s="13">
        <v>502.00749999999999</v>
      </c>
      <c r="G137" s="14">
        <v>3.3558699999999999E-3</v>
      </c>
      <c r="H137" s="7">
        <v>7.1029637846147855</v>
      </c>
    </row>
    <row r="138" spans="1:8" x14ac:dyDescent="0.2">
      <c r="A138" s="8"/>
      <c r="B138" s="8"/>
      <c r="C138" s="9" t="s">
        <v>174</v>
      </c>
      <c r="D138" s="8"/>
      <c r="E138" s="8" t="s">
        <v>13</v>
      </c>
      <c r="F138" s="16">
        <v>21544.844000000001</v>
      </c>
      <c r="G138" s="17">
        <v>0.14402490000000001</v>
      </c>
      <c r="H138" s="7" t="s">
        <v>13</v>
      </c>
    </row>
    <row r="139" spans="1:8" x14ac:dyDescent="0.2">
      <c r="A139" s="8"/>
      <c r="B139" s="8"/>
      <c r="C139" s="18"/>
      <c r="D139" s="8"/>
      <c r="E139" s="8"/>
      <c r="F139" s="19"/>
      <c r="G139" s="19"/>
      <c r="H139" s="7" t="s">
        <v>13</v>
      </c>
    </row>
    <row r="140" spans="1:8" x14ac:dyDescent="0.2">
      <c r="A140" s="8"/>
      <c r="B140" s="8"/>
      <c r="C140" s="9" t="s">
        <v>244</v>
      </c>
      <c r="D140" s="8"/>
      <c r="E140" s="8"/>
      <c r="F140" s="19"/>
      <c r="G140" s="19"/>
      <c r="H140" s="7" t="s">
        <v>13</v>
      </c>
    </row>
    <row r="141" spans="1:8" x14ac:dyDescent="0.2">
      <c r="A141" s="8"/>
      <c r="B141" s="8"/>
      <c r="C141" s="9" t="s">
        <v>174</v>
      </c>
      <c r="D141" s="8"/>
      <c r="E141" s="8" t="s">
        <v>13</v>
      </c>
      <c r="F141" s="20" t="s">
        <v>176</v>
      </c>
      <c r="G141" s="17">
        <v>0</v>
      </c>
      <c r="H141" s="7" t="s">
        <v>13</v>
      </c>
    </row>
    <row r="142" spans="1:8" x14ac:dyDescent="0.2">
      <c r="A142" s="8"/>
      <c r="B142" s="8"/>
      <c r="C142" s="18"/>
      <c r="D142" s="8"/>
      <c r="E142" s="8"/>
      <c r="F142" s="19"/>
      <c r="G142" s="19"/>
      <c r="H142" s="7" t="s">
        <v>13</v>
      </c>
    </row>
    <row r="143" spans="1:8" x14ac:dyDescent="0.2">
      <c r="A143" s="8"/>
      <c r="B143" s="8"/>
      <c r="C143" s="9" t="s">
        <v>245</v>
      </c>
      <c r="D143" s="8"/>
      <c r="E143" s="8"/>
      <c r="F143" s="16">
        <v>33161.553</v>
      </c>
      <c r="G143" s="17">
        <v>0.22168131999999999</v>
      </c>
      <c r="H143" s="7" t="s">
        <v>13</v>
      </c>
    </row>
    <row r="144" spans="1:8" x14ac:dyDescent="0.2">
      <c r="A144" s="8"/>
      <c r="B144" s="8"/>
      <c r="C144" s="18"/>
      <c r="D144" s="8"/>
      <c r="E144" s="8"/>
      <c r="F144" s="19"/>
      <c r="G144" s="19"/>
      <c r="H144" s="7" t="s">
        <v>13</v>
      </c>
    </row>
    <row r="145" spans="1:8" x14ac:dyDescent="0.2">
      <c r="A145" s="8"/>
      <c r="B145" s="8"/>
      <c r="C145" s="9" t="s">
        <v>246</v>
      </c>
      <c r="D145" s="8"/>
      <c r="E145" s="8"/>
      <c r="F145" s="19"/>
      <c r="G145" s="19"/>
      <c r="H145" s="7" t="s">
        <v>13</v>
      </c>
    </row>
    <row r="146" spans="1:8" x14ac:dyDescent="0.2">
      <c r="A146" s="8"/>
      <c r="B146" s="8"/>
      <c r="C146" s="9" t="s">
        <v>247</v>
      </c>
      <c r="D146" s="8"/>
      <c r="E146" s="8"/>
      <c r="F146" s="19"/>
      <c r="G146" s="19"/>
      <c r="H146" s="7" t="s">
        <v>13</v>
      </c>
    </row>
    <row r="147" spans="1:8" x14ac:dyDescent="0.2">
      <c r="A147" s="8"/>
      <c r="B147" s="8"/>
      <c r="C147" s="9" t="s">
        <v>174</v>
      </c>
      <c r="D147" s="8"/>
      <c r="E147" s="8" t="s">
        <v>13</v>
      </c>
      <c r="F147" s="20" t="s">
        <v>176</v>
      </c>
      <c r="G147" s="17">
        <v>0</v>
      </c>
      <c r="H147" s="7" t="s">
        <v>13</v>
      </c>
    </row>
    <row r="148" spans="1:8" x14ac:dyDescent="0.2">
      <c r="A148" s="8"/>
      <c r="B148" s="8"/>
      <c r="C148" s="18"/>
      <c r="D148" s="8"/>
      <c r="E148" s="8"/>
      <c r="F148" s="19"/>
      <c r="G148" s="19"/>
      <c r="H148" s="7" t="s">
        <v>13</v>
      </c>
    </row>
    <row r="149" spans="1:8" x14ac:dyDescent="0.2">
      <c r="A149" s="8"/>
      <c r="B149" s="8"/>
      <c r="C149" s="9" t="s">
        <v>248</v>
      </c>
      <c r="D149" s="8"/>
      <c r="E149" s="8"/>
      <c r="F149" s="19"/>
      <c r="G149" s="19"/>
      <c r="H149" s="7" t="s">
        <v>13</v>
      </c>
    </row>
    <row r="150" spans="1:8" x14ac:dyDescent="0.2">
      <c r="A150" s="8"/>
      <c r="B150" s="8"/>
      <c r="C150" s="9" t="s">
        <v>174</v>
      </c>
      <c r="D150" s="8"/>
      <c r="E150" s="8" t="s">
        <v>13</v>
      </c>
      <c r="F150" s="20" t="s">
        <v>176</v>
      </c>
      <c r="G150" s="17">
        <v>0</v>
      </c>
      <c r="H150" s="7" t="s">
        <v>13</v>
      </c>
    </row>
    <row r="151" spans="1:8" x14ac:dyDescent="0.2">
      <c r="A151" s="8"/>
      <c r="B151" s="8"/>
      <c r="C151" s="18"/>
      <c r="D151" s="8"/>
      <c r="E151" s="8"/>
      <c r="F151" s="19"/>
      <c r="G151" s="19"/>
      <c r="H151" s="7" t="s">
        <v>13</v>
      </c>
    </row>
    <row r="152" spans="1:8" x14ac:dyDescent="0.2">
      <c r="A152" s="8"/>
      <c r="B152" s="8"/>
      <c r="C152" s="9" t="s">
        <v>249</v>
      </c>
      <c r="D152" s="8"/>
      <c r="E152" s="8"/>
      <c r="F152" s="19"/>
      <c r="G152" s="19"/>
      <c r="H152" s="7" t="s">
        <v>13</v>
      </c>
    </row>
    <row r="153" spans="1:8" x14ac:dyDescent="0.2">
      <c r="A153" s="8"/>
      <c r="B153" s="8"/>
      <c r="C153" s="9" t="s">
        <v>174</v>
      </c>
      <c r="D153" s="8"/>
      <c r="E153" s="8" t="s">
        <v>13</v>
      </c>
      <c r="F153" s="20" t="s">
        <v>176</v>
      </c>
      <c r="G153" s="17">
        <v>0</v>
      </c>
      <c r="H153" s="7" t="s">
        <v>13</v>
      </c>
    </row>
    <row r="154" spans="1:8" x14ac:dyDescent="0.2">
      <c r="A154" s="8"/>
      <c r="B154" s="8"/>
      <c r="C154" s="18"/>
      <c r="D154" s="8"/>
      <c r="E154" s="8"/>
      <c r="F154" s="19"/>
      <c r="G154" s="19"/>
      <c r="H154" s="7" t="s">
        <v>13</v>
      </c>
    </row>
    <row r="155" spans="1:8" x14ac:dyDescent="0.2">
      <c r="A155" s="8"/>
      <c r="B155" s="8"/>
      <c r="C155" s="9" t="s">
        <v>250</v>
      </c>
      <c r="D155" s="8"/>
      <c r="E155" s="8"/>
      <c r="F155" s="19"/>
      <c r="G155" s="19"/>
      <c r="H155" s="7" t="s">
        <v>13</v>
      </c>
    </row>
    <row r="156" spans="1:8" x14ac:dyDescent="0.2">
      <c r="A156" s="10">
        <v>1</v>
      </c>
      <c r="B156" s="11"/>
      <c r="C156" s="11" t="s">
        <v>251</v>
      </c>
      <c r="D156" s="11"/>
      <c r="E156" s="21"/>
      <c r="F156" s="13">
        <v>6409.6320210829999</v>
      </c>
      <c r="G156" s="14">
        <v>4.2847679999999999E-2</v>
      </c>
      <c r="H156" s="7">
        <v>6.57</v>
      </c>
    </row>
    <row r="157" spans="1:8" x14ac:dyDescent="0.2">
      <c r="A157" s="8"/>
      <c r="B157" s="8"/>
      <c r="C157" s="9" t="s">
        <v>174</v>
      </c>
      <c r="D157" s="8"/>
      <c r="E157" s="8" t="s">
        <v>13</v>
      </c>
      <c r="F157" s="16">
        <v>6409.6320210829999</v>
      </c>
      <c r="G157" s="17">
        <v>4.2847679999999999E-2</v>
      </c>
      <c r="H157" s="7" t="s">
        <v>13</v>
      </c>
    </row>
    <row r="158" spans="1:8" x14ac:dyDescent="0.2">
      <c r="A158" s="8"/>
      <c r="B158" s="8"/>
      <c r="C158" s="18"/>
      <c r="D158" s="8"/>
      <c r="E158" s="8"/>
      <c r="F158" s="19"/>
      <c r="G158" s="19"/>
      <c r="H158" s="7" t="s">
        <v>13</v>
      </c>
    </row>
    <row r="159" spans="1:8" x14ac:dyDescent="0.2">
      <c r="A159" s="8"/>
      <c r="B159" s="8"/>
      <c r="C159" s="9" t="s">
        <v>252</v>
      </c>
      <c r="D159" s="8"/>
      <c r="E159" s="8"/>
      <c r="F159" s="16">
        <v>6409.6320210829999</v>
      </c>
      <c r="G159" s="17">
        <v>4.2847679999999999E-2</v>
      </c>
      <c r="H159" s="7" t="s">
        <v>13</v>
      </c>
    </row>
    <row r="160" spans="1:8" x14ac:dyDescent="0.2">
      <c r="A160" s="8"/>
      <c r="B160" s="8"/>
      <c r="C160" s="19"/>
      <c r="D160" s="8"/>
      <c r="E160" s="8"/>
      <c r="F160" s="8"/>
      <c r="G160" s="8"/>
      <c r="H160" s="7" t="s">
        <v>13</v>
      </c>
    </row>
    <row r="161" spans="1:10" x14ac:dyDescent="0.2">
      <c r="A161" s="8"/>
      <c r="B161" s="8"/>
      <c r="C161" s="9" t="s">
        <v>253</v>
      </c>
      <c r="D161" s="8"/>
      <c r="E161" s="8"/>
      <c r="F161" s="8"/>
      <c r="G161" s="8"/>
      <c r="H161" s="7" t="s">
        <v>13</v>
      </c>
    </row>
    <row r="162" spans="1:10" x14ac:dyDescent="0.2">
      <c r="A162" s="8"/>
      <c r="B162" s="8"/>
      <c r="C162" s="9" t="s">
        <v>254</v>
      </c>
      <c r="D162" s="8"/>
      <c r="E162" s="8"/>
      <c r="F162" s="8"/>
      <c r="G162" s="8"/>
      <c r="H162" s="7" t="s">
        <v>13</v>
      </c>
    </row>
    <row r="163" spans="1:10" x14ac:dyDescent="0.2">
      <c r="A163" s="8"/>
      <c r="B163" s="8"/>
      <c r="C163" s="9" t="s">
        <v>174</v>
      </c>
      <c r="D163" s="8"/>
      <c r="E163" s="8" t="s">
        <v>13</v>
      </c>
      <c r="F163" s="20" t="s">
        <v>176</v>
      </c>
      <c r="G163" s="17">
        <v>0</v>
      </c>
      <c r="H163" s="7" t="s">
        <v>13</v>
      </c>
    </row>
    <row r="164" spans="1:10" x14ac:dyDescent="0.2">
      <c r="A164" s="8"/>
      <c r="B164" s="8"/>
      <c r="C164" s="18"/>
      <c r="D164" s="8"/>
      <c r="E164" s="8"/>
      <c r="F164" s="19"/>
      <c r="G164" s="19"/>
      <c r="H164" s="7" t="s">
        <v>13</v>
      </c>
    </row>
    <row r="165" spans="1:10" x14ac:dyDescent="0.2">
      <c r="A165" s="8"/>
      <c r="B165" s="8"/>
      <c r="C165" s="9" t="s">
        <v>255</v>
      </c>
      <c r="D165" s="8"/>
      <c r="E165" s="8"/>
      <c r="F165" s="8"/>
      <c r="G165" s="8"/>
      <c r="H165" s="7" t="s">
        <v>13</v>
      </c>
    </row>
    <row r="166" spans="1:10" x14ac:dyDescent="0.2">
      <c r="A166" s="8"/>
      <c r="B166" s="8"/>
      <c r="C166" s="9" t="s">
        <v>256</v>
      </c>
      <c r="D166" s="8"/>
      <c r="E166" s="8"/>
      <c r="F166" s="8"/>
      <c r="G166" s="8"/>
      <c r="H166" s="7" t="s">
        <v>13</v>
      </c>
    </row>
    <row r="167" spans="1:10" x14ac:dyDescent="0.2">
      <c r="A167" s="8"/>
      <c r="B167" s="8"/>
      <c r="C167" s="9" t="s">
        <v>174</v>
      </c>
      <c r="D167" s="8"/>
      <c r="E167" s="8" t="s">
        <v>13</v>
      </c>
      <c r="F167" s="20" t="s">
        <v>176</v>
      </c>
      <c r="G167" s="17">
        <v>0</v>
      </c>
      <c r="H167" s="7" t="s">
        <v>13</v>
      </c>
    </row>
    <row r="168" spans="1:10" x14ac:dyDescent="0.2">
      <c r="A168" s="8"/>
      <c r="B168" s="8"/>
      <c r="C168" s="18"/>
      <c r="D168" s="8"/>
      <c r="E168" s="8"/>
      <c r="F168" s="19"/>
      <c r="G168" s="19"/>
      <c r="H168" s="7" t="s">
        <v>13</v>
      </c>
    </row>
    <row r="169" spans="1:10" x14ac:dyDescent="0.2">
      <c r="A169" s="8"/>
      <c r="B169" s="8"/>
      <c r="C169" s="9" t="s">
        <v>257</v>
      </c>
      <c r="D169" s="8"/>
      <c r="E169" s="8"/>
      <c r="F169" s="19"/>
      <c r="G169" s="19"/>
      <c r="H169" s="7" t="s">
        <v>13</v>
      </c>
    </row>
    <row r="170" spans="1:10" x14ac:dyDescent="0.2">
      <c r="A170" s="8"/>
      <c r="B170" s="8"/>
      <c r="C170" s="9" t="s">
        <v>174</v>
      </c>
      <c r="D170" s="8"/>
      <c r="E170" s="8" t="s">
        <v>13</v>
      </c>
      <c r="F170" s="20" t="s">
        <v>176</v>
      </c>
      <c r="G170" s="17">
        <v>0</v>
      </c>
      <c r="H170" s="7" t="s">
        <v>13</v>
      </c>
    </row>
    <row r="171" spans="1:10" x14ac:dyDescent="0.2">
      <c r="A171" s="8"/>
      <c r="B171" s="8"/>
      <c r="C171" s="18"/>
      <c r="D171" s="8"/>
      <c r="E171" s="8"/>
      <c r="F171" s="19"/>
      <c r="G171" s="19"/>
      <c r="H171" s="7" t="s">
        <v>13</v>
      </c>
    </row>
    <row r="172" spans="1:10" x14ac:dyDescent="0.2">
      <c r="A172" s="21"/>
      <c r="B172" s="11"/>
      <c r="C172" s="11" t="s">
        <v>258</v>
      </c>
      <c r="D172" s="11"/>
      <c r="E172" s="21"/>
      <c r="F172" s="13">
        <v>893.95712809999998</v>
      </c>
      <c r="G172" s="14">
        <v>5.9760100000000003E-3</v>
      </c>
      <c r="H172" s="7" t="s">
        <v>13</v>
      </c>
    </row>
    <row r="173" spans="1:10" x14ac:dyDescent="0.2">
      <c r="A173" s="21"/>
      <c r="B173" s="11"/>
      <c r="C173" s="11" t="s">
        <v>259</v>
      </c>
      <c r="D173" s="11"/>
      <c r="E173" s="21"/>
      <c r="F173" s="13">
        <f>22670.68071757+F109</f>
        <v>568.45955007000157</v>
      </c>
      <c r="G173" s="14">
        <f>F173/F174</f>
        <v>3.8000892565122888E-3</v>
      </c>
      <c r="H173" s="7" t="s">
        <v>13</v>
      </c>
    </row>
    <row r="174" spans="1:10" x14ac:dyDescent="0.2">
      <c r="A174" s="18"/>
      <c r="B174" s="18"/>
      <c r="C174" s="9" t="s">
        <v>260</v>
      </c>
      <c r="D174" s="19"/>
      <c r="E174" s="19"/>
      <c r="F174" s="16">
        <f>F173+F172+F159+F143+F111</f>
        <v>149591.10476045296</v>
      </c>
      <c r="G174" s="22">
        <f>G173+G172+G159+G143+G111</f>
        <v>1.0000000219974523</v>
      </c>
      <c r="H174" s="7" t="s">
        <v>13</v>
      </c>
    </row>
    <row r="175" spans="1:10" x14ac:dyDescent="0.2">
      <c r="A175" s="23"/>
      <c r="B175" s="23"/>
      <c r="C175" s="23"/>
      <c r="D175" s="24"/>
      <c r="E175" s="24"/>
      <c r="F175" s="24"/>
      <c r="G175" s="24"/>
    </row>
    <row r="176" spans="1:10" x14ac:dyDescent="0.2">
      <c r="A176" s="25"/>
      <c r="B176" s="26" t="s">
        <v>261</v>
      </c>
      <c r="C176" s="26"/>
      <c r="D176" s="26"/>
      <c r="E176" s="26"/>
      <c r="F176" s="26"/>
      <c r="G176" s="26"/>
      <c r="H176" s="26"/>
      <c r="J176" s="27"/>
    </row>
    <row r="177" spans="1:17" x14ac:dyDescent="0.2">
      <c r="A177" s="25"/>
      <c r="B177" s="26" t="s">
        <v>262</v>
      </c>
      <c r="C177" s="26"/>
      <c r="D177" s="26"/>
      <c r="E177" s="26"/>
      <c r="F177" s="26"/>
      <c r="G177" s="26"/>
      <c r="H177" s="26"/>
      <c r="J177" s="27"/>
    </row>
    <row r="178" spans="1:17" x14ac:dyDescent="0.2">
      <c r="A178" s="25"/>
      <c r="B178" s="26" t="s">
        <v>263</v>
      </c>
      <c r="C178" s="26"/>
      <c r="D178" s="26"/>
      <c r="E178" s="26"/>
      <c r="F178" s="26"/>
      <c r="G178" s="26"/>
      <c r="H178" s="26"/>
      <c r="J178" s="27"/>
    </row>
    <row r="179" spans="1:17" s="30" customFormat="1" ht="65.25" customHeight="1" x14ac:dyDescent="0.25">
      <c r="A179" s="28"/>
      <c r="B179" s="29" t="s">
        <v>264</v>
      </c>
      <c r="C179" s="29"/>
      <c r="D179" s="29"/>
      <c r="E179" s="29"/>
      <c r="F179" s="29"/>
      <c r="G179" s="29"/>
      <c r="H179" s="29"/>
      <c r="I179"/>
      <c r="J179" s="27"/>
      <c r="K179"/>
      <c r="L179"/>
      <c r="M179"/>
      <c r="N179"/>
      <c r="O179"/>
      <c r="P179"/>
      <c r="Q179"/>
    </row>
    <row r="180" spans="1:17" x14ac:dyDescent="0.2">
      <c r="A180" s="25"/>
      <c r="B180" s="26" t="s">
        <v>265</v>
      </c>
      <c r="C180" s="26"/>
      <c r="D180" s="26"/>
      <c r="E180" s="26"/>
      <c r="F180" s="26"/>
      <c r="G180" s="26"/>
      <c r="H180" s="26"/>
      <c r="J180" s="27"/>
    </row>
    <row r="181" spans="1:17" x14ac:dyDescent="0.2">
      <c r="A181" s="25"/>
      <c r="B181" s="25"/>
      <c r="C181" s="25"/>
      <c r="D181" s="31"/>
      <c r="E181" s="31"/>
      <c r="F181" s="31"/>
      <c r="G181" s="31"/>
    </row>
    <row r="182" spans="1:17" x14ac:dyDescent="0.2">
      <c r="A182" s="25"/>
      <c r="B182" s="32" t="s">
        <v>266</v>
      </c>
      <c r="C182" s="33"/>
      <c r="D182" s="34"/>
      <c r="E182" s="35"/>
      <c r="F182" s="31"/>
      <c r="G182" s="31"/>
    </row>
    <row r="183" spans="1:17" ht="25.5" customHeight="1" x14ac:dyDescent="0.2">
      <c r="A183" s="25"/>
      <c r="B183" s="36" t="s">
        <v>267</v>
      </c>
      <c r="C183" s="37"/>
      <c r="D183" s="9" t="s">
        <v>268</v>
      </c>
      <c r="E183" s="35"/>
      <c r="F183" s="31"/>
      <c r="G183" s="31"/>
    </row>
    <row r="184" spans="1:17" x14ac:dyDescent="0.2">
      <c r="A184" s="25"/>
      <c r="B184" s="36" t="s">
        <v>269</v>
      </c>
      <c r="C184" s="37"/>
      <c r="D184" s="9" t="s">
        <v>268</v>
      </c>
      <c r="E184" s="35"/>
      <c r="F184" s="31"/>
      <c r="G184" s="31"/>
    </row>
    <row r="185" spans="1:17" x14ac:dyDescent="0.2">
      <c r="A185" s="25"/>
      <c r="B185" s="36" t="s">
        <v>270</v>
      </c>
      <c r="C185" s="37"/>
      <c r="D185" s="19" t="s">
        <v>13</v>
      </c>
      <c r="E185" s="35"/>
      <c r="F185" s="31"/>
      <c r="G185" s="31"/>
    </row>
    <row r="186" spans="1:17" x14ac:dyDescent="0.2">
      <c r="A186" s="38"/>
      <c r="B186" s="39" t="s">
        <v>13</v>
      </c>
      <c r="C186" s="39" t="s">
        <v>271</v>
      </c>
      <c r="D186" s="39" t="s">
        <v>272</v>
      </c>
      <c r="E186" s="38"/>
      <c r="F186" s="38"/>
      <c r="G186" s="38"/>
      <c r="H186" s="38"/>
      <c r="J186" s="27"/>
    </row>
    <row r="187" spans="1:17" x14ac:dyDescent="0.2">
      <c r="A187" s="38"/>
      <c r="B187" s="40" t="s">
        <v>273</v>
      </c>
      <c r="C187" s="41">
        <v>45657</v>
      </c>
      <c r="D187" s="41">
        <v>45688</v>
      </c>
      <c r="E187" s="38"/>
      <c r="F187" s="38"/>
      <c r="G187" s="38"/>
      <c r="J187" s="27"/>
    </row>
    <row r="188" spans="1:17" x14ac:dyDescent="0.2">
      <c r="A188" s="38"/>
      <c r="B188" s="11" t="s">
        <v>274</v>
      </c>
      <c r="C188" s="42">
        <v>39.862200000000001</v>
      </c>
      <c r="D188" s="42">
        <v>38.902000000000001</v>
      </c>
      <c r="E188" s="38"/>
      <c r="F188" s="43"/>
      <c r="G188" s="44"/>
    </row>
    <row r="189" spans="1:17" ht="25.5" x14ac:dyDescent="0.2">
      <c r="A189" s="38"/>
      <c r="B189" s="11" t="s">
        <v>275</v>
      </c>
      <c r="C189" s="42">
        <v>19.4207</v>
      </c>
      <c r="D189" s="42">
        <v>18.812899999999999</v>
      </c>
      <c r="E189" s="38"/>
      <c r="F189" s="43"/>
      <c r="G189" s="44"/>
    </row>
    <row r="190" spans="1:17" x14ac:dyDescent="0.2">
      <c r="A190" s="38"/>
      <c r="B190" s="11" t="s">
        <v>276</v>
      </c>
      <c r="C190" s="42">
        <v>34.247599999999998</v>
      </c>
      <c r="D190" s="42">
        <v>33.3812</v>
      </c>
      <c r="E190" s="38"/>
      <c r="F190" s="43"/>
      <c r="G190" s="44"/>
    </row>
    <row r="191" spans="1:17" ht="25.5" x14ac:dyDescent="0.2">
      <c r="A191" s="38"/>
      <c r="B191" s="11" t="s">
        <v>277</v>
      </c>
      <c r="C191" s="42">
        <v>16.011700000000001</v>
      </c>
      <c r="D191" s="42">
        <v>15.4917</v>
      </c>
      <c r="E191" s="38"/>
      <c r="F191" s="43"/>
      <c r="G191" s="44"/>
    </row>
    <row r="192" spans="1:17" x14ac:dyDescent="0.2">
      <c r="A192" s="38"/>
      <c r="B192" s="38"/>
      <c r="C192" s="38"/>
      <c r="D192" s="38"/>
      <c r="E192" s="38"/>
      <c r="F192" s="38"/>
      <c r="G192" s="38"/>
    </row>
    <row r="193" spans="1:7" x14ac:dyDescent="0.2">
      <c r="A193" s="38"/>
      <c r="B193" s="36" t="s">
        <v>278</v>
      </c>
      <c r="C193" s="37"/>
      <c r="D193" s="9" t="s">
        <v>13</v>
      </c>
      <c r="E193" s="38"/>
      <c r="F193" s="38"/>
      <c r="G193" s="38"/>
    </row>
    <row r="194" spans="1:7" x14ac:dyDescent="0.2">
      <c r="A194" s="38"/>
      <c r="B194" s="45" t="s">
        <v>273</v>
      </c>
      <c r="C194" s="46" t="s">
        <v>279</v>
      </c>
      <c r="D194" s="46" t="s">
        <v>280</v>
      </c>
      <c r="E194" s="38"/>
      <c r="F194" s="38"/>
      <c r="G194" s="38"/>
    </row>
    <row r="195" spans="1:7" ht="25.5" x14ac:dyDescent="0.2">
      <c r="A195" s="38"/>
      <c r="B195" s="11" t="s">
        <v>275</v>
      </c>
      <c r="C195" s="47">
        <v>0.14000000000000001</v>
      </c>
      <c r="D195" s="21" t="s">
        <v>281</v>
      </c>
      <c r="E195" s="38"/>
      <c r="F195" s="43"/>
      <c r="G195" s="44"/>
    </row>
    <row r="196" spans="1:7" ht="25.5" x14ac:dyDescent="0.2">
      <c r="A196" s="38"/>
      <c r="B196" s="11" t="s">
        <v>277</v>
      </c>
      <c r="C196" s="47">
        <v>0.115</v>
      </c>
      <c r="D196" s="47">
        <v>0.115</v>
      </c>
      <c r="E196" s="38"/>
      <c r="F196" s="43"/>
      <c r="G196" s="44"/>
    </row>
    <row r="197" spans="1:7" x14ac:dyDescent="0.2">
      <c r="A197" s="38"/>
      <c r="B197" s="48"/>
      <c r="C197" s="48"/>
      <c r="D197" s="49"/>
      <c r="E197" s="38"/>
      <c r="F197" s="43"/>
      <c r="G197" s="44"/>
    </row>
    <row r="198" spans="1:7" ht="29.1" customHeight="1" x14ac:dyDescent="0.2">
      <c r="A198" s="38"/>
      <c r="B198" s="36" t="s">
        <v>282</v>
      </c>
      <c r="C198" s="37"/>
      <c r="D198" s="9" t="s">
        <v>283</v>
      </c>
      <c r="E198" s="50"/>
      <c r="F198" s="38"/>
      <c r="G198" s="38"/>
    </row>
    <row r="199" spans="1:7" ht="29.1" customHeight="1" x14ac:dyDescent="0.2">
      <c r="A199" s="38"/>
      <c r="B199" s="36" t="s">
        <v>284</v>
      </c>
      <c r="C199" s="37"/>
      <c r="D199" s="9" t="s">
        <v>268</v>
      </c>
      <c r="E199" s="50"/>
      <c r="F199" s="38"/>
      <c r="G199" s="38"/>
    </row>
    <row r="200" spans="1:7" ht="17.100000000000001" customHeight="1" x14ac:dyDescent="0.2">
      <c r="A200" s="38"/>
      <c r="B200" s="36" t="s">
        <v>285</v>
      </c>
      <c r="C200" s="37"/>
      <c r="D200" s="9" t="s">
        <v>268</v>
      </c>
      <c r="E200" s="50"/>
      <c r="F200" s="38"/>
      <c r="G200" s="38"/>
    </row>
    <row r="201" spans="1:7" ht="17.100000000000001" customHeight="1" x14ac:dyDescent="0.2">
      <c r="A201" s="38"/>
      <c r="B201" s="36" t="s">
        <v>286</v>
      </c>
      <c r="C201" s="37"/>
      <c r="D201" s="51">
        <v>2.688691474556288</v>
      </c>
      <c r="E201" s="38"/>
      <c r="F201" s="43"/>
      <c r="G201" s="44"/>
    </row>
    <row r="203" spans="1:7" x14ac:dyDescent="0.2">
      <c r="B203" s="52" t="s">
        <v>287</v>
      </c>
      <c r="C203" s="53"/>
      <c r="D203" s="54"/>
      <c r="F203" s="38"/>
      <c r="G203" s="38"/>
    </row>
    <row r="204" spans="1:7" ht="25.5" x14ac:dyDescent="0.2">
      <c r="B204" s="55" t="s">
        <v>288</v>
      </c>
      <c r="C204" s="55"/>
      <c r="D204" s="56" t="s">
        <v>2</v>
      </c>
    </row>
    <row r="205" spans="1:7" x14ac:dyDescent="0.2">
      <c r="B205" s="55" t="s">
        <v>289</v>
      </c>
      <c r="C205" s="55"/>
      <c r="D205" s="57"/>
    </row>
    <row r="206" spans="1:7" x14ac:dyDescent="0.2">
      <c r="B206" s="58"/>
      <c r="C206" s="59"/>
      <c r="D206" s="60"/>
    </row>
    <row r="207" spans="1:7" x14ac:dyDescent="0.2">
      <c r="B207" s="55" t="s">
        <v>290</v>
      </c>
      <c r="C207" s="55"/>
      <c r="D207" s="61">
        <v>7.0416534814303402</v>
      </c>
    </row>
    <row r="208" spans="1:7" x14ac:dyDescent="0.2">
      <c r="B208" s="58"/>
      <c r="C208" s="59"/>
      <c r="D208" s="60"/>
    </row>
    <row r="209" spans="2:10" x14ac:dyDescent="0.2">
      <c r="B209" s="55" t="s">
        <v>291</v>
      </c>
      <c r="C209" s="55"/>
      <c r="D209" s="61">
        <v>4.4504171932711962</v>
      </c>
    </row>
    <row r="210" spans="2:10" x14ac:dyDescent="0.2">
      <c r="B210" s="55" t="s">
        <v>292</v>
      </c>
      <c r="C210" s="55"/>
      <c r="D210" s="61">
        <v>6.8385853943496331</v>
      </c>
    </row>
    <row r="211" spans="2:10" x14ac:dyDescent="0.2">
      <c r="B211" s="58"/>
      <c r="C211" s="59"/>
      <c r="D211" s="60"/>
    </row>
    <row r="212" spans="2:10" x14ac:dyDescent="0.2">
      <c r="B212" s="55" t="s">
        <v>293</v>
      </c>
      <c r="C212" s="55"/>
      <c r="D212" s="62" t="s">
        <v>294</v>
      </c>
    </row>
    <row r="213" spans="2:10" x14ac:dyDescent="0.2">
      <c r="B213" s="58" t="s">
        <v>295</v>
      </c>
      <c r="C213" s="63"/>
      <c r="D213" s="59"/>
    </row>
    <row r="215" spans="2:10" x14ac:dyDescent="0.2">
      <c r="B215" s="64" t="s">
        <v>296</v>
      </c>
      <c r="C215" s="64"/>
    </row>
    <row r="217" spans="2:10" ht="153.75" customHeight="1" x14ac:dyDescent="0.2"/>
    <row r="220" spans="2:10" x14ac:dyDescent="0.2">
      <c r="B220" s="65" t="s">
        <v>297</v>
      </c>
      <c r="C220" s="66"/>
      <c r="D220" s="65"/>
    </row>
    <row r="221" spans="2:10" x14ac:dyDescent="0.2">
      <c r="B221" s="65" t="s">
        <v>298</v>
      </c>
      <c r="D221" s="65"/>
    </row>
    <row r="222" spans="2:10" ht="165" customHeight="1" x14ac:dyDescent="0.2"/>
    <row r="224" spans="2:10" x14ac:dyDescent="0.2">
      <c r="J224" s="4"/>
    </row>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sheetData>
  <mergeCells count="29">
    <mergeCell ref="B210:C210"/>
    <mergeCell ref="B211:C211"/>
    <mergeCell ref="B212:C212"/>
    <mergeCell ref="B213:D213"/>
    <mergeCell ref="B215:C215"/>
    <mergeCell ref="B204:C204"/>
    <mergeCell ref="B205:C205"/>
    <mergeCell ref="B206:C206"/>
    <mergeCell ref="B207:C207"/>
    <mergeCell ref="B208:C208"/>
    <mergeCell ref="B209:C209"/>
    <mergeCell ref="B193:C193"/>
    <mergeCell ref="B198:C198"/>
    <mergeCell ref="B199:C199"/>
    <mergeCell ref="B200:C200"/>
    <mergeCell ref="B201:C201"/>
    <mergeCell ref="B203:D203"/>
    <mergeCell ref="B179:H179"/>
    <mergeCell ref="B180:H180"/>
    <mergeCell ref="B182:D182"/>
    <mergeCell ref="B183:C183"/>
    <mergeCell ref="B184:C184"/>
    <mergeCell ref="B185:C185"/>
    <mergeCell ref="A1:H1"/>
    <mergeCell ref="A2:H2"/>
    <mergeCell ref="A3:H3"/>
    <mergeCell ref="B176:H176"/>
    <mergeCell ref="B177:H177"/>
    <mergeCell ref="B178:H178"/>
  </mergeCells>
  <hyperlinks>
    <hyperlink ref="I1" location="Index!B2" display="Index" xr:uid="{F66EA1F0-8A8E-459A-B992-3F9EB739939F}"/>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SPBAF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2025-02-07T15:10:44Z</dcterms:created>
  <dcterms:modified xsi:type="dcterms:W3CDTF">2025-02-07T15:10:45Z</dcterms:modified>
</cp:coreProperties>
</file>